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LATÓRIO" sheetId="1" r:id="rId1"/>
    <sheet name="PARECER" sheetId="2" r:id="rId2"/>
  </sheets>
  <definedNames>
    <definedName name="_xlnm.Print_Area" localSheetId="1">'PARECER'!$A$1:$E$28</definedName>
    <definedName name="_xlnm.Print_Area" localSheetId="0">'RELATÓRIO'!$A$1:$G$170</definedName>
  </definedNames>
  <calcPr fullCalcOnLoad="1"/>
</workbook>
</file>

<file path=xl/sharedStrings.xml><?xml version="1.0" encoding="utf-8"?>
<sst xmlns="http://schemas.openxmlformats.org/spreadsheetml/2006/main" count="309" uniqueCount="295">
  <si>
    <t>Atividades de Ensino</t>
  </si>
  <si>
    <t>Nome:</t>
  </si>
  <si>
    <t>Regime:</t>
  </si>
  <si>
    <t>Classe e Nível:</t>
  </si>
  <si>
    <t>Matrícula:</t>
  </si>
  <si>
    <t>DISTRIBUIÇÃO DOS PONTOS EM RELAÇÃO ÀS ATIVIDADES DESENVOLVIDAS</t>
  </si>
  <si>
    <t>IDENTIFICAÇÃO DO DOCENTE AVALIADO</t>
  </si>
  <si>
    <t>RELATÓRIO DE AVALIAÇÃO DE DESEMPENHO DOCENTE PARA FINS DE PROGRESSÃO FUNCIONAL DENTRO DE UMA MESMA CLASSE (ANEXO II - RESOLUÇÃO Nº 11/88-CA)</t>
  </si>
  <si>
    <t>Matrícula UFMA:</t>
  </si>
  <si>
    <t>Nº SIAPE:</t>
  </si>
  <si>
    <t>1. Atividades de Ensino</t>
  </si>
  <si>
    <t>2. Atividades de Orientação</t>
  </si>
  <si>
    <t>4. Coordenação e/ou Participação em Bancas Examinadoras</t>
  </si>
  <si>
    <t>5. Trabalhos Acadêmicos, Científicos e Artísticos</t>
  </si>
  <si>
    <t>6. Atividades de Aperfeiçoamento</t>
  </si>
  <si>
    <t>7. Atividades Administrativas</t>
  </si>
  <si>
    <t>TOTAL</t>
  </si>
  <si>
    <t>3. Coordenação e/ou Participação em Atividades de Ensino, Pesquisa e Extensão</t>
  </si>
  <si>
    <t xml:space="preserve">                 Período Referente à Progressão:</t>
  </si>
  <si>
    <t>PARECER DA COMISSÃO DE AVALIAÇÃO</t>
  </si>
  <si>
    <t>MEMBROS</t>
  </si>
  <si>
    <t>Prof. Me. Daniel Lemos Cerqueira</t>
  </si>
  <si>
    <t>Profa. Ma. Cássia Rejane Pires Batista</t>
  </si>
  <si>
    <t>Profa. Ma. Isabel Mota Costa</t>
  </si>
  <si>
    <t>Prof. Me. Guilherme Augusto de Ávila
Chefe do Departamento de Artes</t>
  </si>
  <si>
    <t>O presente Parecer foi aprovado na Assembléia do DEART em ____/____/______.</t>
  </si>
  <si>
    <t>_______________________________________</t>
  </si>
  <si>
    <t>RESUMO DA PONTUAÇÃO</t>
  </si>
  <si>
    <r>
      <rPr>
        <b/>
        <sz val="11"/>
        <color indexed="8"/>
        <rFont val="Arial"/>
        <family val="2"/>
      </rPr>
      <t xml:space="preserve">          UNIVERSIDADE FEDERAL DO MARANHÃO</t>
    </r>
    <r>
      <rPr>
        <sz val="11"/>
        <color indexed="8"/>
        <rFont val="Arial"/>
        <family val="2"/>
      </rPr>
      <t xml:space="preserve">
          CENTRO DE CIÊNCIAS HUMANAS
          DEPARTAMENTO DE ARTES</t>
    </r>
  </si>
  <si>
    <r>
      <t xml:space="preserve">            Considerando que a documentação anexada a este processo atende, em termos de pontuação, ao previsto na Resolução nº 11/88, esta Comissão de Avaliação é </t>
    </r>
    <r>
      <rPr>
        <b/>
        <sz val="11"/>
        <color indexed="8"/>
        <rFont val="Arial"/>
        <family val="2"/>
      </rPr>
      <t>favorável à ascensão profissional do requerente</t>
    </r>
    <r>
      <rPr>
        <sz val="11"/>
        <color indexed="8"/>
        <rFont val="Arial"/>
        <family val="2"/>
      </rPr>
      <t>, recomendando o encaminhamento do processo às instâncias cabíveis.</t>
    </r>
  </si>
  <si>
    <r>
      <rPr>
        <b/>
        <sz val="11"/>
        <color indexed="8"/>
        <rFont val="Arial"/>
        <family val="2"/>
      </rPr>
      <t xml:space="preserve">          UNIVERSIDADE FEDERAL DO MARANHÃO</t>
    </r>
    <r>
      <rPr>
        <sz val="11"/>
        <color indexed="8"/>
        <rFont val="Arial"/>
        <family val="2"/>
      </rPr>
      <t xml:space="preserve">
          CENTRO DE CIÊNCIAS HUMANAS
          DEPARTAMENTO DE ARTES</t>
    </r>
  </si>
  <si>
    <t>Classe e Nível em exercício:</t>
  </si>
  <si>
    <t>Classe e Nível da solicitação:</t>
  </si>
  <si>
    <t>Carga Horária na Graduação</t>
  </si>
  <si>
    <t>Carga Horária na Pós-Graduação</t>
  </si>
  <si>
    <t>A1.1</t>
  </si>
  <si>
    <t>A1.2</t>
  </si>
  <si>
    <t>A1</t>
  </si>
  <si>
    <t>A1.3</t>
  </si>
  <si>
    <t>A1.4</t>
  </si>
  <si>
    <t>B1</t>
  </si>
  <si>
    <t>B1.1</t>
  </si>
  <si>
    <t>Iniciação Científica (PIBIC, projeto de pesquisa)</t>
  </si>
  <si>
    <t>Subtotal (máximo de 30 pontos)</t>
  </si>
  <si>
    <t>Subtotal (máximo de 80 pontos)</t>
  </si>
  <si>
    <t>B1.2</t>
  </si>
  <si>
    <t>Orientação no Programa Jovens Talentos ou PIBITI</t>
  </si>
  <si>
    <t>Coordenação de projetos de ensino, residência ou similares, por ano</t>
  </si>
  <si>
    <t>Coordenação Institucional em programas (PIBID, PET, PEC-G), por ano</t>
  </si>
  <si>
    <t>Orientação de Monitoria, por semestre em cada projeto</t>
  </si>
  <si>
    <t>B1.3</t>
  </si>
  <si>
    <t>B1.4</t>
  </si>
  <si>
    <t>B1.5</t>
  </si>
  <si>
    <t>B1.6</t>
  </si>
  <si>
    <t>B1.7</t>
  </si>
  <si>
    <t>B1.8</t>
  </si>
  <si>
    <t>Orientação do PIBID, por semestre em cada projeto</t>
  </si>
  <si>
    <t>Orientação em grupos (PET, grupos de trabalho), por semestre</t>
  </si>
  <si>
    <t>Orientação de TCC ou Monografia na Graduação (finalizada)</t>
  </si>
  <si>
    <t>Orientação da produção de alunos em projetos de extensão ou PIBITI</t>
  </si>
  <si>
    <t>Coordenação de estágio obrigatório, por semestre</t>
  </si>
  <si>
    <t>B1.9</t>
  </si>
  <si>
    <t>Supervisão de estágio obrigatório, por semestre</t>
  </si>
  <si>
    <t>Orientação de TCC ou Monografia em Especialização (finalizada)</t>
  </si>
  <si>
    <t>Atividades de Orientação na Graduação</t>
  </si>
  <si>
    <t>B2</t>
  </si>
  <si>
    <t>Atividades de Orientação na Pós-Graduação</t>
  </si>
  <si>
    <t>B2.1</t>
  </si>
  <si>
    <t>B2.2</t>
  </si>
  <si>
    <t>B2.3</t>
  </si>
  <si>
    <t>B2.4</t>
  </si>
  <si>
    <t>B2.5</t>
  </si>
  <si>
    <t>B2.6</t>
  </si>
  <si>
    <t>B2.7</t>
  </si>
  <si>
    <t>Orientação de Dissertação de Mestrado (finalizada)</t>
  </si>
  <si>
    <t>Coorientação de Dissertação de Mestrado (finalizada)</t>
  </si>
  <si>
    <t>Orientação de Tese de Doutorado (finalizada)</t>
  </si>
  <si>
    <t>Coorientação de Tese de Doutorado (finalizada)</t>
  </si>
  <si>
    <t>Supervisão de Pós-Doutorado, por ano</t>
  </si>
  <si>
    <t>Supervisão de estágio docência, por semestre</t>
  </si>
  <si>
    <t>C1</t>
  </si>
  <si>
    <t>Produção Científica</t>
  </si>
  <si>
    <t>C1.1.1</t>
  </si>
  <si>
    <t>C1.1.2</t>
  </si>
  <si>
    <t>C1.1.3</t>
  </si>
  <si>
    <t>Livros publicados com autoria única, ISBN e classificação</t>
  </si>
  <si>
    <t>Livros publicados com autoria compartilhada, ISBN e classificação</t>
  </si>
  <si>
    <t>Livros publicados com autoria única, ISBN e sem classificação</t>
  </si>
  <si>
    <t>Livros publicados com autoria compartilhada, ISBN e sem classificação</t>
  </si>
  <si>
    <t>C1.1.4</t>
  </si>
  <si>
    <t>C1.2</t>
  </si>
  <si>
    <t>Organização de Livro</t>
  </si>
  <si>
    <t>C1.3.1</t>
  </si>
  <si>
    <t>Capítulo de livro com autoria única</t>
  </si>
  <si>
    <t>C1.3.2</t>
  </si>
  <si>
    <t>Capítulo de livro com autoria compartilhada</t>
  </si>
  <si>
    <t>C1.4.1</t>
  </si>
  <si>
    <t>Artigos publicados em periódico indexado com JCR ou DOI</t>
  </si>
  <si>
    <t>C1.4.2</t>
  </si>
  <si>
    <t>Artigos publicados em periódico indexado sem JCR ou DOI</t>
  </si>
  <si>
    <t>C1.5</t>
  </si>
  <si>
    <t>Trabalhos completos publicados em anais de eventos</t>
  </si>
  <si>
    <t>C1.6</t>
  </si>
  <si>
    <t>Produção de material didático e instrucional</t>
  </si>
  <si>
    <t>Subtotal (máximo de 120 pontos)</t>
  </si>
  <si>
    <t>C2</t>
  </si>
  <si>
    <t>Atividades de Pesquisa</t>
  </si>
  <si>
    <t>C2.1</t>
  </si>
  <si>
    <t>C2.2</t>
  </si>
  <si>
    <t>C2.3</t>
  </si>
  <si>
    <t>C2.4</t>
  </si>
  <si>
    <t>C2.5</t>
  </si>
  <si>
    <t>Coordenação de projetos de pesquisa com fomento, por ano</t>
  </si>
  <si>
    <t>Coordenação de projetos de pesquisa sem fomento, por ano</t>
  </si>
  <si>
    <t>Participação em projetos de pesquisa com fomento, por ano</t>
  </si>
  <si>
    <t>Participação em projetos de pesquisa sem fomento, por ano</t>
  </si>
  <si>
    <t>Relatório Final de Projeto de Pesquisa como autor</t>
  </si>
  <si>
    <t>Atividades de Divulgação da Produção Científica</t>
  </si>
  <si>
    <t>C3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</si>
  <si>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</si>
  <si>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</si>
  <si>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</si>
  <si>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</si>
  <si>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</si>
  <si>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</si>
  <si>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</si>
  <si>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</si>
  <si>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</si>
  <si>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C4</t>
  </si>
  <si>
    <t>Produção Técnico-Científica</t>
  </si>
  <si>
    <t>C4.1</t>
  </si>
  <si>
    <t>C4.2</t>
  </si>
  <si>
    <t>C4.3</t>
  </si>
  <si>
    <t>C4.4</t>
  </si>
  <si>
    <t>C5</t>
  </si>
  <si>
    <t>Patentes e Registros</t>
  </si>
  <si>
    <t>C5.1</t>
  </si>
  <si>
    <t>C5.2</t>
  </si>
  <si>
    <t>C5.3</t>
  </si>
  <si>
    <t>C6</t>
  </si>
  <si>
    <t>Produção Artística</t>
  </si>
  <si>
    <t>C6.1.1</t>
  </si>
  <si>
    <t>C6.1.2</t>
  </si>
  <si>
    <t>C6.1.3</t>
  </si>
  <si>
    <t>C6.1.4</t>
  </si>
  <si>
    <t>C6.1.5</t>
  </si>
  <si>
    <t>C6.1.6</t>
  </si>
  <si>
    <t>C6.1.7</t>
  </si>
  <si>
    <t>C6.1.8</t>
  </si>
  <si>
    <t>C6.1.9</t>
  </si>
  <si>
    <t>C6.2.1</t>
  </si>
  <si>
    <t>C6.2.2</t>
  </si>
  <si>
    <t>C6.2.3</t>
  </si>
  <si>
    <t>C6.2.4</t>
  </si>
  <si>
    <t>C6.2.5</t>
  </si>
  <si>
    <t>C6.2.6</t>
  </si>
  <si>
    <t>C6.2.7</t>
  </si>
  <si>
    <t>C6.2.8</t>
  </si>
  <si>
    <t>C6.2.9</t>
  </si>
  <si>
    <t>Subtotal (máximo de 60 pontos)</t>
  </si>
  <si>
    <t>C7</t>
  </si>
  <si>
    <t>Bancas Examinadoras</t>
  </si>
  <si>
    <t>C7.1</t>
  </si>
  <si>
    <t>C7.2</t>
  </si>
  <si>
    <t>C7.3</t>
  </si>
  <si>
    <t>C7.4</t>
  </si>
  <si>
    <t>C7.5</t>
  </si>
  <si>
    <t>C7.6</t>
  </si>
  <si>
    <t>C7.7</t>
  </si>
  <si>
    <t>C7.8</t>
  </si>
  <si>
    <t>C7.9</t>
  </si>
  <si>
    <t>C7.10</t>
  </si>
  <si>
    <t>C7.11</t>
  </si>
  <si>
    <t>C7.12</t>
  </si>
  <si>
    <t>D1</t>
  </si>
  <si>
    <t>Atividades de Extensão</t>
  </si>
  <si>
    <t>D1.1</t>
  </si>
  <si>
    <t>D1.2</t>
  </si>
  <si>
    <t>D1.3</t>
  </si>
  <si>
    <t>D1.4</t>
  </si>
  <si>
    <t>D1.5</t>
  </si>
  <si>
    <t>E1</t>
  </si>
  <si>
    <t>Administração Universitária ou Equivalente</t>
  </si>
  <si>
    <t>E1.1</t>
  </si>
  <si>
    <t>E1.2</t>
  </si>
  <si>
    <t>E1.3</t>
  </si>
  <si>
    <t>E1.4</t>
  </si>
  <si>
    <t>E1.5</t>
  </si>
  <si>
    <t>E1.6</t>
  </si>
  <si>
    <t>E1.7</t>
  </si>
  <si>
    <t>E1.8</t>
  </si>
  <si>
    <t>E1.9</t>
  </si>
  <si>
    <t>Subtotal (máximo de 70 pontos)</t>
  </si>
  <si>
    <t>E2</t>
  </si>
  <si>
    <t>Representação Institucional ou de Categorias</t>
  </si>
  <si>
    <t>E2.1</t>
  </si>
  <si>
    <t>E2.2</t>
  </si>
  <si>
    <t>E2.3</t>
  </si>
  <si>
    <t>E2.4</t>
  </si>
  <si>
    <t>E2.5</t>
  </si>
  <si>
    <t>E2.6</t>
  </si>
  <si>
    <t>Subtotal (máximo de 12 pontos)</t>
  </si>
  <si>
    <t>F1</t>
  </si>
  <si>
    <t>Qualificação e Capacitação Docente</t>
  </si>
  <si>
    <t>F1.1</t>
  </si>
  <si>
    <t>F1.2</t>
  </si>
  <si>
    <t>F1.3</t>
  </si>
  <si>
    <t>F1.4</t>
  </si>
  <si>
    <t>F1.5</t>
  </si>
  <si>
    <t>Apresentação oral, coordenação de mesas ou minicursos em eventos internacionais</t>
  </si>
  <si>
    <t>Apresentação oral, coordenação de mesas ou minicursos em eventos nacionais</t>
  </si>
  <si>
    <t>Apresentação oral, coordenação de mesas ou minicursos em eventos regionais</t>
  </si>
  <si>
    <t>Palestras ou conferências como convidado em eventos internacionais</t>
  </si>
  <si>
    <t>Palestras ou conferências como convidado em eventos nacionais</t>
  </si>
  <si>
    <t>Palestras ou conferências como convidado em eventos regionais</t>
  </si>
  <si>
    <t>Coordenação de eventos artísticos ou científicos internacionais</t>
  </si>
  <si>
    <t>Coordenação de eventos artísticos ou científicos nacionais</t>
  </si>
  <si>
    <t>Coordenação de eventos artísticos ou científicos regionais</t>
  </si>
  <si>
    <r>
      <t xml:space="preserve">Consultor </t>
    </r>
    <r>
      <rPr>
        <i/>
        <sz val="11"/>
        <color indexed="8"/>
        <rFont val="Arial"/>
        <family val="2"/>
      </rPr>
      <t>ad hoc</t>
    </r>
    <r>
      <rPr>
        <sz val="11"/>
        <color indexed="8"/>
        <rFont val="Arial"/>
        <family val="2"/>
      </rPr>
      <t>, assessor técnico ou análise de projetos para agências de fomento</t>
    </r>
  </si>
  <si>
    <t>Parecerista ou revisor de revistas indexadas</t>
  </si>
  <si>
    <t>Editor em revistas indexadas</t>
  </si>
  <si>
    <t>Parecerista ou revisor de editoras universitárias</t>
  </si>
  <si>
    <t>Patentes concedidas</t>
  </si>
  <si>
    <t>Patentes depositadas</t>
  </si>
  <si>
    <r>
      <t xml:space="preserve">Registros (desenho industrial, </t>
    </r>
    <r>
      <rPr>
        <i/>
        <sz val="11"/>
        <color indexed="8"/>
        <rFont val="Arial"/>
        <family val="2"/>
      </rPr>
      <t>software</t>
    </r>
    <r>
      <rPr>
        <sz val="11"/>
        <color indexed="8"/>
        <rFont val="Arial"/>
        <family val="2"/>
      </rPr>
      <t>, marcas e indicações gráficas, etc.)</t>
    </r>
  </si>
  <si>
    <t>Subtotal (máximo de 90 pontos)</t>
  </si>
  <si>
    <t>Autoria compartilhada institucional (composição, quadro, escultura, roteiros, etc.)</t>
  </si>
  <si>
    <t>Autoria individual institucional (composição, quadro, escultura, roteiros, etc.)</t>
  </si>
  <si>
    <t>Autoria individual autônoma (composição, quadro, escultura, roteiros, etc.)</t>
  </si>
  <si>
    <t>Autoria compartilhada autônoma (composição, quadro, escultura, roteiros, etc.)</t>
  </si>
  <si>
    <t>Intepretação individual autônoma (composição, quadro, escultura, roteiros, etc.)</t>
  </si>
  <si>
    <t>Intepretação coletiva autônoma (composição, quadro, escultura, roteiros, etc.)</t>
  </si>
  <si>
    <t>Direção individual autônoma (gravação, exposições, espetáculos, etc.)</t>
  </si>
  <si>
    <t>Direção compartilhada autônoma (gravação, exposições, espetáculos, etc.)</t>
  </si>
  <si>
    <t>Produção ou coordenação individual autônoma (gravação, exposições, etc.)</t>
  </si>
  <si>
    <t>Produção ou coordenação compartilhada autônoma (gravação, exposições, etc.)</t>
  </si>
  <si>
    <t>Serviços técnico-artísticos autônomos (iluminação, sonorização, figurinista, etc.)</t>
  </si>
  <si>
    <t>Intepretação individual institucional (composição, quadro, escultura, roteiros, etc.)</t>
  </si>
  <si>
    <t>Intepretação coletiva institucional (composição, quadro, escultura, roteiros, etc.)</t>
  </si>
  <si>
    <t>Direção individual institucional (gravação, exposições, espetáculos, etc.)</t>
  </si>
  <si>
    <t>Direção compartilhada institucional (gravação, exposições, espetáculos, etc.)</t>
  </si>
  <si>
    <t>Produção ou coordenação institucional individual (gravação, exposições, etc.)</t>
  </si>
  <si>
    <t>Produção ou coordenação institucional compartilhada (gravação, exposições, etc.)</t>
  </si>
  <si>
    <t>Serviços técnico-artísticos institucionais (iluminação, sonorização, figurinista, etc.)</t>
  </si>
  <si>
    <t>TCC ou Monografia de graduação ou especialização</t>
  </si>
  <si>
    <t>Qualificação de Mestrado</t>
  </si>
  <si>
    <t>Dissertação de Mestrado</t>
  </si>
  <si>
    <t>Qualificação de Doutorado</t>
  </si>
  <si>
    <t>Tese de Doutorado</t>
  </si>
  <si>
    <t>Concurso público para o magistério superior</t>
  </si>
  <si>
    <t>Processo seletivo simplificado para o magistério superior</t>
  </si>
  <si>
    <t>Banca de processo seletivo de Mestrado ou Doutorado</t>
  </si>
  <si>
    <t>Banca julgadora para distinção de mérito acadêmico científico ou cultural</t>
  </si>
  <si>
    <t>Banca de Teste de Habilidades Específicas</t>
  </si>
  <si>
    <t>Banca em Exame de Proficiência em Língua Estrangeira</t>
  </si>
  <si>
    <t>Avaliação de cursos de graduação ou pós-graduação</t>
  </si>
  <si>
    <t>Coordenação de programa ou projeto de extensão com fomento, por ano</t>
  </si>
  <si>
    <t>Coordenação de programa ou projeto de extensão sem fomento, por ano</t>
  </si>
  <si>
    <t>Participação em programa ou projeto de extensão com fomento, por ano</t>
  </si>
  <si>
    <t>Participação em programa ou projeto de extensão sem fomento, por ano</t>
  </si>
  <si>
    <t>Relatório final de programa ou projeto de extensão</t>
  </si>
  <si>
    <t>Cargo CD1 (reitor), por semestre</t>
  </si>
  <si>
    <t>Cargo CD2 (vice-reitor ou pró-reitor), por semestre</t>
  </si>
  <si>
    <t>Cargo CD3, por semestre</t>
  </si>
  <si>
    <t>Cargo CD4, por semestre</t>
  </si>
  <si>
    <t>Cargo FG1 (chefe de departamento ou coordenador de curso), por semestre</t>
  </si>
  <si>
    <r>
      <t xml:space="preserve">Curso de pós-graduação </t>
    </r>
    <r>
      <rPr>
        <i/>
        <sz val="11"/>
        <color indexed="8"/>
        <rFont val="Arial"/>
        <family val="2"/>
      </rPr>
      <t>lato sensu</t>
    </r>
    <r>
      <rPr>
        <sz val="11"/>
        <color indexed="8"/>
        <rFont val="Arial"/>
        <family val="2"/>
      </rPr>
      <t xml:space="preserve"> (mínimo de 360h)</t>
    </r>
  </si>
  <si>
    <r>
      <t xml:space="preserve">Curso de pós-graduação </t>
    </r>
    <r>
      <rPr>
        <i/>
        <sz val="11"/>
        <color indexed="8"/>
        <rFont val="Arial"/>
        <family val="2"/>
      </rPr>
      <t>stricto sensu</t>
    </r>
  </si>
  <si>
    <t>Pós-Doutorado</t>
  </si>
  <si>
    <t>Programa de Ambientação de Docentes da UFMA</t>
  </si>
  <si>
    <t>Formação Continuada da UFMA</t>
  </si>
  <si>
    <t>CONSAD ou CONSEPE e CONSUN, Câmaras ou Conselho Diretor, por semestre</t>
  </si>
  <si>
    <t>Conselho de Centro, Colegiado de Curso ou Assembleia Departamental, por semestre</t>
  </si>
  <si>
    <t>Conselhos Nacionais, vinculados a Ministérios (Federal), por semestre</t>
  </si>
  <si>
    <t>Conselhos Estaduais, por semestre</t>
  </si>
  <si>
    <t>Diretorias de entidades sindicais, por semestre</t>
  </si>
  <si>
    <t>Representação em entidades profissionais e científicas, por semestre</t>
  </si>
  <si>
    <t>Exercício de função em Ministérios (Federal), por semestre</t>
  </si>
  <si>
    <t>Exercício de função em Secretarias (Estadual), por semestre</t>
  </si>
  <si>
    <t>Participação em comissões provisórias, por semestre</t>
  </si>
  <si>
    <t>Participação em comissões permanentes, por semestre</t>
  </si>
  <si>
    <t>Categoria</t>
  </si>
  <si>
    <t>Descrição</t>
  </si>
  <si>
    <t>Pontuação</t>
  </si>
  <si>
    <t>Quantidade</t>
  </si>
  <si>
    <t>PONTUAÇÃO TOTAL:</t>
  </si>
  <si>
    <t>Assinatura dos membros da Comissão de Progressão Funcional:
_______________________________    _______________________________    _______________________________
Visto do Chefe do Departamento de Artes: _________________________________________________</t>
  </si>
  <si>
    <t>DISTRIBUIÇÃO DOS PONTOS EM RELAÇÃO ÀS ATIVIDADES DESENVOLVIDAS (continuação)</t>
  </si>
  <si>
    <t>Início do período de interstício:</t>
  </si>
  <si>
    <t>Final do período de interstício:</t>
  </si>
  <si>
    <r>
      <rPr>
        <b/>
        <sz val="14"/>
        <color indexed="8"/>
        <rFont val="Arial"/>
        <family val="2"/>
      </rPr>
      <t>RELATÓRIO INDIVIDUAL DE TRABALHO DOCENTE</t>
    </r>
    <r>
      <rPr>
        <b/>
        <sz val="12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>Resolução CONSAD nº 161/2014</t>
    </r>
  </si>
  <si>
    <t>Subunidade Acadêmica:</t>
  </si>
  <si>
    <t>Unidade Acadêmica:</t>
  </si>
  <si>
    <t>Número do Processo:</t>
  </si>
  <si>
    <t>Objetivo do Processo: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</si>
</sst>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/>
      <top style="thin"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49" fontId="43" fillId="0" borderId="0" xfId="0" applyNumberFormat="1" applyFont="1" applyAlignment="1" applyProtection="1">
      <alignment/>
      <protection hidden="1"/>
    </xf>
    <xf numFmtId="0" fontId="43" fillId="0" borderId="0" xfId="0" applyNumberFormat="1" applyFont="1" applyAlignment="1" applyProtection="1">
      <alignment/>
      <protection hidden="1"/>
    </xf>
    <xf numFmtId="0" fontId="44" fillId="0" borderId="0" xfId="0" applyFont="1" applyAlignment="1">
      <alignment horizontal="center" vertical="center"/>
    </xf>
    <xf numFmtId="49" fontId="45" fillId="0" borderId="0" xfId="0" applyNumberFormat="1" applyFont="1" applyAlignment="1" applyProtection="1">
      <alignment/>
      <protection hidden="1"/>
    </xf>
    <xf numFmtId="49" fontId="45" fillId="0" borderId="0" xfId="0" applyNumberFormat="1" applyFont="1" applyAlignment="1" applyProtection="1">
      <alignment/>
      <protection locked="0"/>
    </xf>
    <xf numFmtId="0" fontId="45" fillId="0" borderId="0" xfId="0" applyNumberFormat="1" applyFont="1" applyAlignment="1" applyProtection="1">
      <alignment/>
      <protection hidden="1"/>
    </xf>
    <xf numFmtId="49" fontId="43" fillId="0" borderId="0" xfId="0" applyNumberFormat="1" applyFont="1" applyBorder="1" applyAlignment="1" applyProtection="1">
      <alignment horizontal="center"/>
      <protection hidden="1"/>
    </xf>
    <xf numFmtId="49" fontId="43" fillId="0" borderId="0" xfId="0" applyNumberFormat="1" applyFont="1" applyBorder="1" applyAlignment="1" applyProtection="1">
      <alignment horizontal="left"/>
      <protection hidden="1"/>
    </xf>
    <xf numFmtId="49" fontId="45" fillId="33" borderId="10" xfId="0" applyNumberFormat="1" applyFont="1" applyFill="1" applyBorder="1" applyAlignment="1" applyProtection="1">
      <alignment horizontal="right" vertical="top"/>
      <protection hidden="1"/>
    </xf>
    <xf numFmtId="0" fontId="43" fillId="0" borderId="11" xfId="0" applyNumberFormat="1" applyFont="1" applyBorder="1" applyAlignment="1" applyProtection="1">
      <alignment horizontal="right" vertical="top"/>
      <protection hidden="1" locked="0"/>
    </xf>
    <xf numFmtId="0" fontId="43" fillId="0" borderId="11" xfId="0" applyNumberFormat="1" applyFont="1" applyBorder="1" applyAlignment="1" applyProtection="1">
      <alignment vertical="top"/>
      <protection hidden="1" locked="0"/>
    </xf>
    <xf numFmtId="49" fontId="43" fillId="0" borderId="12" xfId="0" applyNumberFormat="1" applyFont="1" applyBorder="1" applyAlignment="1" applyProtection="1">
      <alignment horizontal="right" vertical="top"/>
      <protection hidden="1"/>
    </xf>
    <xf numFmtId="0" fontId="43" fillId="0" borderId="13" xfId="0" applyNumberFormat="1" applyFont="1" applyBorder="1" applyAlignment="1" applyProtection="1">
      <alignment vertical="top"/>
      <protection hidden="1" locked="0"/>
    </xf>
    <xf numFmtId="0" fontId="43" fillId="0" borderId="14" xfId="0" applyNumberFormat="1" applyFont="1" applyBorder="1" applyAlignment="1" applyProtection="1">
      <alignment horizontal="right" vertical="top"/>
      <protection hidden="1" locked="0"/>
    </xf>
    <xf numFmtId="49" fontId="43" fillId="0" borderId="15" xfId="0" applyNumberFormat="1" applyFont="1" applyBorder="1" applyAlignment="1" applyProtection="1">
      <alignment horizontal="right" vertical="top"/>
      <protection hidden="1"/>
    </xf>
    <xf numFmtId="0" fontId="43" fillId="0" borderId="16" xfId="0" applyNumberFormat="1" applyFont="1" applyBorder="1" applyAlignment="1" applyProtection="1">
      <alignment horizontal="right" vertical="top"/>
      <protection hidden="1" locked="0"/>
    </xf>
    <xf numFmtId="49" fontId="43" fillId="0" borderId="17" xfId="0" applyNumberFormat="1" applyFont="1" applyBorder="1" applyAlignment="1" applyProtection="1">
      <alignment horizontal="right" vertical="top"/>
      <protection hidden="1"/>
    </xf>
    <xf numFmtId="0" fontId="43" fillId="0" borderId="18" xfId="0" applyNumberFormat="1" applyFont="1" applyBorder="1" applyAlignment="1" applyProtection="1">
      <alignment horizontal="right" vertical="top"/>
      <protection hidden="1"/>
    </xf>
    <xf numFmtId="0" fontId="43" fillId="0" borderId="13" xfId="0" applyNumberFormat="1" applyFont="1" applyBorder="1" applyAlignment="1" applyProtection="1">
      <alignment horizontal="right" vertical="top"/>
      <protection hidden="1" locked="0"/>
    </xf>
    <xf numFmtId="0" fontId="43" fillId="0" borderId="14" xfId="0" applyNumberFormat="1" applyFont="1" applyBorder="1" applyAlignment="1" applyProtection="1" quotePrefix="1">
      <alignment vertical="top"/>
      <protection hidden="1"/>
    </xf>
    <xf numFmtId="0" fontId="43" fillId="0" borderId="16" xfId="0" applyNumberFormat="1" applyFont="1" applyBorder="1" applyAlignment="1" applyProtection="1">
      <alignment vertical="top"/>
      <protection hidden="1"/>
    </xf>
    <xf numFmtId="0" fontId="43" fillId="0" borderId="14" xfId="0" applyNumberFormat="1" applyFont="1" applyBorder="1" applyAlignment="1" applyProtection="1">
      <alignment/>
      <protection hidden="1"/>
    </xf>
    <xf numFmtId="0" fontId="43" fillId="0" borderId="16" xfId="0" applyNumberFormat="1" applyFont="1" applyBorder="1" applyAlignment="1" applyProtection="1">
      <alignment/>
      <protection hidden="1"/>
    </xf>
    <xf numFmtId="0" fontId="43" fillId="0" borderId="14" xfId="0" applyNumberFormat="1" applyFont="1" applyBorder="1" applyAlignment="1" applyProtection="1">
      <alignment horizontal="right" vertical="top"/>
      <protection hidden="1"/>
    </xf>
    <xf numFmtId="0" fontId="43" fillId="0" borderId="16" xfId="0" applyNumberFormat="1" applyFont="1" applyBorder="1" applyAlignment="1" applyProtection="1">
      <alignment horizontal="right" vertical="top"/>
      <protection hidden="1"/>
    </xf>
    <xf numFmtId="49" fontId="46" fillId="0" borderId="0" xfId="0" applyNumberFormat="1" applyFont="1" applyAlignment="1" applyProtection="1">
      <alignment horizontal="center" vertical="center"/>
      <protection hidden="1"/>
    </xf>
    <xf numFmtId="49" fontId="43" fillId="0" borderId="0" xfId="0" applyNumberFormat="1" applyFont="1" applyBorder="1" applyAlignment="1" applyProtection="1">
      <alignment horizontal="right" vertical="top"/>
      <protection hidden="1"/>
    </xf>
    <xf numFmtId="0" fontId="43" fillId="0" borderId="0" xfId="0" applyNumberFormat="1" applyFont="1" applyBorder="1" applyAlignment="1" applyProtection="1">
      <alignment horizontal="right" vertical="top"/>
      <protection hidden="1"/>
    </xf>
    <xf numFmtId="49" fontId="45" fillId="0" borderId="19" xfId="0" applyNumberFormat="1" applyFont="1" applyBorder="1" applyAlignment="1" applyProtection="1">
      <alignment horizontal="left"/>
      <protection locked="0"/>
    </xf>
    <xf numFmtId="49" fontId="43" fillId="0" borderId="11" xfId="0" applyNumberFormat="1" applyFont="1" applyBorder="1" applyAlignment="1" applyProtection="1">
      <alignment horizontal="left"/>
      <protection hidden="1"/>
    </xf>
    <xf numFmtId="49" fontId="43" fillId="0" borderId="0" xfId="0" applyNumberFormat="1" applyFont="1" applyAlignment="1" applyProtection="1">
      <alignment horizontal="center" vertical="top"/>
      <protection hidden="1"/>
    </xf>
    <xf numFmtId="49" fontId="43" fillId="0" borderId="0" xfId="0" applyNumberFormat="1" applyFont="1" applyAlignment="1" applyProtection="1">
      <alignment horizontal="center" vertical="center" wrapText="1"/>
      <protection hidden="1"/>
    </xf>
    <xf numFmtId="49" fontId="43" fillId="0" borderId="0" xfId="0" applyNumberFormat="1" applyFont="1" applyAlignment="1" applyProtection="1">
      <alignment horizontal="center" vertical="center"/>
      <protection hidden="1"/>
    </xf>
    <xf numFmtId="49" fontId="47" fillId="0" borderId="0" xfId="0" applyNumberFormat="1" applyFont="1" applyAlignment="1" applyProtection="1">
      <alignment horizontal="center" vertical="top"/>
      <protection hidden="1"/>
    </xf>
    <xf numFmtId="49" fontId="43" fillId="0" borderId="20" xfId="0" applyNumberFormat="1" applyFont="1" applyBorder="1" applyAlignment="1" applyProtection="1">
      <alignment horizontal="center" vertical="top"/>
      <protection hidden="1"/>
    </xf>
    <xf numFmtId="49" fontId="43" fillId="0" borderId="21" xfId="0" applyNumberFormat="1" applyFont="1" applyBorder="1" applyAlignment="1" applyProtection="1">
      <alignment horizontal="left" indent="1"/>
      <protection hidden="1"/>
    </xf>
    <xf numFmtId="49" fontId="43" fillId="0" borderId="0" xfId="0" applyNumberFormat="1" applyFont="1" applyBorder="1" applyAlignment="1" applyProtection="1">
      <alignment horizontal="left" indent="1"/>
      <protection hidden="1"/>
    </xf>
    <xf numFmtId="49" fontId="45" fillId="0" borderId="22" xfId="0" applyNumberFormat="1" applyFont="1" applyBorder="1" applyAlignment="1" applyProtection="1">
      <alignment horizontal="left"/>
      <protection locked="0"/>
    </xf>
    <xf numFmtId="49" fontId="45" fillId="0" borderId="23" xfId="0" applyNumberFormat="1" applyFont="1" applyBorder="1" applyAlignment="1" applyProtection="1">
      <alignment horizontal="left"/>
      <protection locked="0"/>
    </xf>
    <xf numFmtId="49" fontId="43" fillId="0" borderId="0" xfId="0" applyNumberFormat="1" applyFont="1" applyAlignment="1" applyProtection="1">
      <alignment horizontal="center"/>
      <protection hidden="1"/>
    </xf>
    <xf numFmtId="49" fontId="45" fillId="0" borderId="0" xfId="0" applyNumberFormat="1" applyFont="1" applyBorder="1" applyAlignment="1" applyProtection="1">
      <alignment horizontal="left"/>
      <protection locked="0"/>
    </xf>
    <xf numFmtId="49" fontId="45" fillId="33" borderId="20" xfId="0" applyNumberFormat="1" applyFont="1" applyFill="1" applyBorder="1" applyAlignment="1" applyProtection="1">
      <alignment horizontal="left"/>
      <protection hidden="1"/>
    </xf>
    <xf numFmtId="49" fontId="45" fillId="33" borderId="24" xfId="0" applyNumberFormat="1" applyFont="1" applyFill="1" applyBorder="1" applyAlignment="1" applyProtection="1">
      <alignment horizontal="left"/>
      <protection hidden="1"/>
    </xf>
    <xf numFmtId="49" fontId="46" fillId="0" borderId="22" xfId="0" applyNumberFormat="1" applyFont="1" applyBorder="1" applyAlignment="1" applyProtection="1">
      <alignment horizontal="center" vertical="center"/>
      <protection hidden="1"/>
    </xf>
    <xf numFmtId="49" fontId="48" fillId="0" borderId="25" xfId="0" applyNumberFormat="1" applyFont="1" applyBorder="1" applyAlignment="1" applyProtection="1">
      <alignment horizontal="center" vertical="center"/>
      <protection hidden="1"/>
    </xf>
    <xf numFmtId="49" fontId="48" fillId="0" borderId="26" xfId="0" applyNumberFormat="1" applyFont="1" applyBorder="1" applyAlignment="1" applyProtection="1">
      <alignment horizontal="center" vertical="center"/>
      <protection hidden="1"/>
    </xf>
    <xf numFmtId="0" fontId="48" fillId="0" borderId="26" xfId="0" applyNumberFormat="1" applyFont="1" applyBorder="1" applyAlignment="1" applyProtection="1">
      <alignment horizontal="center" vertical="center"/>
      <protection hidden="1"/>
    </xf>
    <xf numFmtId="0" fontId="48" fillId="0" borderId="27" xfId="0" applyNumberFormat="1" applyFont="1" applyBorder="1" applyAlignment="1" applyProtection="1">
      <alignment horizontal="center" vertical="center"/>
      <protection hidden="1"/>
    </xf>
    <xf numFmtId="49" fontId="43" fillId="0" borderId="28" xfId="0" applyNumberFormat="1" applyFont="1" applyBorder="1" applyAlignment="1" applyProtection="1">
      <alignment horizontal="left"/>
      <protection hidden="1"/>
    </xf>
    <xf numFmtId="49" fontId="47" fillId="0" borderId="0" xfId="0" applyNumberFormat="1" applyFont="1" applyAlignment="1" applyProtection="1">
      <alignment horizontal="center" vertical="center" wrapText="1"/>
      <protection hidden="1"/>
    </xf>
    <xf numFmtId="49" fontId="45" fillId="0" borderId="19" xfId="0" applyNumberFormat="1" applyFont="1" applyBorder="1" applyAlignment="1" applyProtection="1">
      <alignment horizontal="left"/>
      <protection locked="0"/>
    </xf>
    <xf numFmtId="49" fontId="47" fillId="0" borderId="0" xfId="0" applyNumberFormat="1" applyFont="1" applyAlignment="1" applyProtection="1">
      <alignment horizontal="center" vertical="center"/>
      <protection hidden="1"/>
    </xf>
    <xf numFmtId="49" fontId="47" fillId="33" borderId="25" xfId="0" applyNumberFormat="1" applyFont="1" applyFill="1" applyBorder="1" applyAlignment="1" applyProtection="1">
      <alignment horizontal="center" vertical="center"/>
      <protection hidden="1"/>
    </xf>
    <xf numFmtId="49" fontId="47" fillId="33" borderId="26" xfId="0" applyNumberFormat="1" applyFont="1" applyFill="1" applyBorder="1" applyAlignment="1" applyProtection="1">
      <alignment horizontal="center" vertical="center"/>
      <protection hidden="1"/>
    </xf>
    <xf numFmtId="49" fontId="47" fillId="33" borderId="27" xfId="0" applyNumberFormat="1" applyFont="1" applyFill="1" applyBorder="1" applyAlignment="1" applyProtection="1">
      <alignment horizontal="center" vertical="center"/>
      <protection hidden="1"/>
    </xf>
    <xf numFmtId="49" fontId="43" fillId="0" borderId="29" xfId="0" applyNumberFormat="1" applyFont="1" applyBorder="1" applyAlignment="1" applyProtection="1">
      <alignment horizontal="left" indent="1"/>
      <protection hidden="1"/>
    </xf>
    <xf numFmtId="49" fontId="43" fillId="0" borderId="22" xfId="0" applyNumberFormat="1" applyFont="1" applyBorder="1" applyAlignment="1" applyProtection="1">
      <alignment horizontal="left" indent="1"/>
      <protection hidden="1"/>
    </xf>
    <xf numFmtId="49" fontId="43" fillId="0" borderId="13" xfId="0" applyNumberFormat="1" applyFont="1" applyBorder="1" applyAlignment="1" applyProtection="1">
      <alignment horizontal="left"/>
      <protection hidden="1"/>
    </xf>
    <xf numFmtId="49" fontId="45" fillId="0" borderId="0" xfId="0" applyNumberFormat="1" applyFont="1" applyAlignment="1" applyProtection="1">
      <alignment horizontal="center"/>
      <protection hidden="1"/>
    </xf>
    <xf numFmtId="49" fontId="43" fillId="0" borderId="0" xfId="0" applyNumberFormat="1" applyFont="1" applyAlignment="1" applyProtection="1">
      <alignment horizontal="left" wrapText="1"/>
      <protection hidden="1"/>
    </xf>
    <xf numFmtId="49" fontId="43" fillId="0" borderId="0" xfId="0" applyNumberFormat="1" applyFont="1" applyAlignment="1" applyProtection="1">
      <alignment horizontal="left"/>
      <protection hidden="1"/>
    </xf>
    <xf numFmtId="0" fontId="43" fillId="0" borderId="0" xfId="0" applyNumberFormat="1" applyFont="1" applyAlignment="1" applyProtection="1">
      <alignment horizontal="justify" wrapText="1"/>
      <protection hidden="1"/>
    </xf>
    <xf numFmtId="49" fontId="43" fillId="0" borderId="0" xfId="0" applyNumberFormat="1" applyFont="1" applyAlignment="1" applyProtection="1">
      <alignment horizontal="center" wrapText="1"/>
      <protection hidden="1"/>
    </xf>
    <xf numFmtId="49" fontId="47" fillId="0" borderId="0" xfId="0" applyNumberFormat="1" applyFont="1" applyAlignment="1" applyProtection="1">
      <alignment horizontal="center"/>
      <protection hidden="1"/>
    </xf>
    <xf numFmtId="49" fontId="45" fillId="0" borderId="0" xfId="0" applyNumberFormat="1" applyFont="1" applyAlignment="1" applyProtection="1">
      <alignment horizontal="left"/>
      <protection hidden="1"/>
    </xf>
    <xf numFmtId="49" fontId="45" fillId="0" borderId="0" xfId="0" applyNumberFormat="1" applyFont="1" applyAlignment="1" applyProtection="1">
      <alignment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 vertical="center" wrapText="1"/>
      <protection hidden="1"/>
    </xf>
    <xf numFmtId="49" fontId="45" fillId="0" borderId="20" xfId="0" applyNumberFormat="1" applyFont="1" applyBorder="1" applyAlignment="1" applyProtection="1">
      <alignment horizontal="left"/>
      <protection locked="0"/>
    </xf>
    <xf numFmtId="49" fontId="45" fillId="0" borderId="24" xfId="0" applyNumberFormat="1" applyFont="1" applyBorder="1" applyAlignment="1" applyProtection="1">
      <alignment horizontal="left"/>
      <protection locked="0"/>
    </xf>
    <xf numFmtId="49" fontId="43" fillId="0" borderId="10" xfId="0" applyNumberFormat="1" applyFont="1" applyBorder="1" applyAlignment="1" applyProtection="1">
      <alignment horizontal="left" indent="1"/>
      <protection hidden="1"/>
    </xf>
    <xf numFmtId="49" fontId="43" fillId="0" borderId="20" xfId="0" applyNumberFormat="1" applyFont="1" applyBorder="1" applyAlignment="1" applyProtection="1">
      <alignment horizontal="left" inden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266700</xdr:colOff>
      <xdr:row>0</xdr:row>
      <xdr:rowOff>95250</xdr:rowOff>
    </xdr:from>
    <xdr:to>
      <xdr:col>3</xdr:col>
      <xdr:colOff>781050</xdr:colOff>
      <xdr:row>0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95250"/>
          <a:ext cx="5143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0</xdr:row>
      <xdr:rowOff>47625</xdr:rowOff>
    </xdr:from>
    <xdr:to>
      <xdr:col>1</xdr:col>
      <xdr:colOff>704850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7625"/>
          <a:ext cx="4476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showGridLines="0" tabSelected="1" zoomScaleSheetLayoutView="115" zoomScalePageLayoutView="0" workbookViewId="0" topLeftCell="A1">
      <selection activeCell="A1" sqref="A1:G1"/>
    </sheetView>
  </sheetViews>
  <sheetFormatPr defaultColWidth="9.140625" defaultRowHeight="15"/>
  <cols>
    <col min="1" max="1" width="7.421875" style="0" customWidth="1"/>
    <col min="2" max="2" width="6.00390625" style="0" customWidth="1"/>
    <col min="3" max="3" width="6.8515625" style="0" customWidth="1"/>
    <col min="4" max="4" width="13.8515625" style="0" customWidth="1"/>
    <col min="5" max="5" width="54.57421875" style="0" customWidth="1"/>
    <col min="6" max="6" width="10.57421875" style="0" customWidth="1"/>
    <col min="7" max="7" width="13.421875" style="0" customWidth="1"/>
  </cols>
  <sheetData>
    <row r="1" spans="1:7" ht="60" customHeight="1">
      <c r="A1" s="33" t="s">
        <v>30</v>
      </c>
      <c r="B1" s="34"/>
      <c r="C1" s="34"/>
      <c r="D1" s="34"/>
      <c r="E1" s="34"/>
      <c r="F1" s="34"/>
      <c r="G1" s="34"/>
    </row>
    <row r="2" spans="1:7" ht="45" customHeight="1">
      <c r="A2" s="72" t="s">
        <v>290</v>
      </c>
      <c r="B2" s="51"/>
      <c r="C2" s="51"/>
      <c r="D2" s="51"/>
      <c r="E2" s="51"/>
      <c r="F2" s="51"/>
      <c r="G2" s="51"/>
    </row>
    <row r="3" spans="1:7" ht="28.5" customHeight="1">
      <c r="A3" s="54" t="s">
        <v>6</v>
      </c>
      <c r="B3" s="55"/>
      <c r="C3" s="55"/>
      <c r="D3" s="55"/>
      <c r="E3" s="55"/>
      <c r="F3" s="55"/>
      <c r="G3" s="56"/>
    </row>
    <row r="4" spans="1:7" ht="15">
      <c r="A4" s="75" t="s">
        <v>1</v>
      </c>
      <c r="B4" s="76"/>
      <c r="C4" s="73"/>
      <c r="D4" s="73"/>
      <c r="E4" s="73"/>
      <c r="F4" s="73"/>
      <c r="G4" s="74"/>
    </row>
    <row r="5" spans="1:7" ht="15">
      <c r="A5" s="37" t="s">
        <v>4</v>
      </c>
      <c r="B5" s="38"/>
      <c r="C5" s="42"/>
      <c r="D5" s="42"/>
      <c r="E5" s="42"/>
      <c r="F5" s="8" t="s">
        <v>2</v>
      </c>
      <c r="G5" s="30"/>
    </row>
    <row r="6" spans="1:7" ht="15">
      <c r="A6" s="37" t="s">
        <v>291</v>
      </c>
      <c r="B6" s="38"/>
      <c r="C6" s="38"/>
      <c r="D6" s="38"/>
      <c r="E6" s="42"/>
      <c r="F6" s="42"/>
      <c r="G6" s="52"/>
    </row>
    <row r="7" spans="1:7" ht="15">
      <c r="A7" s="37" t="s">
        <v>292</v>
      </c>
      <c r="B7" s="38"/>
      <c r="C7" s="38"/>
      <c r="D7" s="38"/>
      <c r="E7" s="42"/>
      <c r="F7" s="42"/>
      <c r="G7" s="52"/>
    </row>
    <row r="8" spans="1:7" ht="15">
      <c r="A8" s="37" t="s">
        <v>31</v>
      </c>
      <c r="B8" s="38"/>
      <c r="C8" s="38"/>
      <c r="D8" s="38"/>
      <c r="E8" s="42"/>
      <c r="F8" s="42"/>
      <c r="G8" s="52"/>
    </row>
    <row r="9" spans="1:7" ht="15">
      <c r="A9" s="37" t="s">
        <v>32</v>
      </c>
      <c r="B9" s="38"/>
      <c r="C9" s="38"/>
      <c r="D9" s="38"/>
      <c r="E9" s="42"/>
      <c r="F9" s="42"/>
      <c r="G9" s="52"/>
    </row>
    <row r="10" spans="1:7" ht="15">
      <c r="A10" s="37" t="s">
        <v>288</v>
      </c>
      <c r="B10" s="38"/>
      <c r="C10" s="38"/>
      <c r="D10" s="38"/>
      <c r="E10" s="42"/>
      <c r="F10" s="42"/>
      <c r="G10" s="52"/>
    </row>
    <row r="11" spans="1:7" ht="15">
      <c r="A11" s="37" t="s">
        <v>289</v>
      </c>
      <c r="B11" s="38"/>
      <c r="C11" s="38"/>
      <c r="D11" s="38"/>
      <c r="E11" s="42"/>
      <c r="F11" s="42"/>
      <c r="G11" s="52"/>
    </row>
    <row r="12" spans="1:7" ht="15">
      <c r="A12" s="37" t="s">
        <v>293</v>
      </c>
      <c r="B12" s="38"/>
      <c r="C12" s="38"/>
      <c r="D12" s="38"/>
      <c r="E12" s="42"/>
      <c r="F12" s="42"/>
      <c r="G12" s="52"/>
    </row>
    <row r="13" spans="1:7" ht="15">
      <c r="A13" s="57" t="s">
        <v>294</v>
      </c>
      <c r="B13" s="58"/>
      <c r="C13" s="58"/>
      <c r="D13" s="58"/>
      <c r="E13" s="39"/>
      <c r="F13" s="39"/>
      <c r="G13" s="40"/>
    </row>
    <row r="14" spans="1:7" ht="15">
      <c r="A14" s="41"/>
      <c r="B14" s="41"/>
      <c r="C14" s="41"/>
      <c r="D14" s="41"/>
      <c r="E14" s="41"/>
      <c r="F14" s="41"/>
      <c r="G14" s="41"/>
    </row>
    <row r="15" spans="1:7" ht="28.5" customHeight="1">
      <c r="A15" s="53" t="s">
        <v>5</v>
      </c>
      <c r="B15" s="53"/>
      <c r="C15" s="53"/>
      <c r="D15" s="53"/>
      <c r="E15" s="53"/>
      <c r="F15" s="53"/>
      <c r="G15" s="53"/>
    </row>
    <row r="16" spans="1:7" ht="16.5" customHeight="1">
      <c r="A16" s="27" t="s">
        <v>281</v>
      </c>
      <c r="B16" s="45" t="s">
        <v>282</v>
      </c>
      <c r="C16" s="45"/>
      <c r="D16" s="45"/>
      <c r="E16" s="45"/>
      <c r="F16" s="27" t="s">
        <v>284</v>
      </c>
      <c r="G16" s="27" t="s">
        <v>283</v>
      </c>
    </row>
    <row r="17" spans="1:7" ht="15">
      <c r="A17" s="10" t="s">
        <v>37</v>
      </c>
      <c r="B17" s="43" t="s">
        <v>0</v>
      </c>
      <c r="C17" s="43"/>
      <c r="D17" s="43"/>
      <c r="E17" s="43"/>
      <c r="F17" s="43"/>
      <c r="G17" s="44"/>
    </row>
    <row r="18" spans="1:7" ht="15">
      <c r="A18" s="13" t="s">
        <v>35</v>
      </c>
      <c r="B18" s="59" t="s">
        <v>33</v>
      </c>
      <c r="C18" s="59"/>
      <c r="D18" s="59"/>
      <c r="E18" s="59"/>
      <c r="F18" s="20"/>
      <c r="G18" s="21">
        <f>(F18/15)*1.5</f>
        <v>0</v>
      </c>
    </row>
    <row r="19" spans="1:7" ht="15">
      <c r="A19" s="16" t="s">
        <v>36</v>
      </c>
      <c r="B19" s="31" t="s">
        <v>34</v>
      </c>
      <c r="C19" s="31"/>
      <c r="D19" s="31"/>
      <c r="E19" s="31"/>
      <c r="F19" s="11"/>
      <c r="G19" s="22">
        <f>(F19/15)*2</f>
        <v>0</v>
      </c>
    </row>
    <row r="20" spans="1:7" ht="15">
      <c r="A20" s="16" t="s">
        <v>38</v>
      </c>
      <c r="B20" s="31" t="s">
        <v>47</v>
      </c>
      <c r="C20" s="31"/>
      <c r="D20" s="31"/>
      <c r="E20" s="31"/>
      <c r="F20" s="11"/>
      <c r="G20" s="22">
        <f>F20*3</f>
        <v>0</v>
      </c>
    </row>
    <row r="21" spans="1:7" ht="15">
      <c r="A21" s="16" t="s">
        <v>39</v>
      </c>
      <c r="B21" s="31" t="s">
        <v>48</v>
      </c>
      <c r="C21" s="31"/>
      <c r="D21" s="31"/>
      <c r="E21" s="31"/>
      <c r="F21" s="11"/>
      <c r="G21" s="22">
        <f>F21*3</f>
        <v>0</v>
      </c>
    </row>
    <row r="22" spans="1:7" ht="15">
      <c r="A22" s="18"/>
      <c r="B22" s="50" t="s">
        <v>44</v>
      </c>
      <c r="C22" s="50"/>
      <c r="D22" s="50"/>
      <c r="E22" s="50"/>
      <c r="F22" s="50"/>
      <c r="G22" s="19">
        <f>IF(SUM(G18:G20)&gt;80,"80",SUM(G18:G20))</f>
        <v>0</v>
      </c>
    </row>
    <row r="23" spans="1:7" ht="15">
      <c r="A23" s="32"/>
      <c r="B23" s="32"/>
      <c r="C23" s="32"/>
      <c r="D23" s="32"/>
      <c r="E23" s="32"/>
      <c r="F23" s="32"/>
      <c r="G23" s="32"/>
    </row>
    <row r="24" spans="1:7" ht="15">
      <c r="A24" s="10" t="s">
        <v>40</v>
      </c>
      <c r="B24" s="43" t="s">
        <v>64</v>
      </c>
      <c r="C24" s="43"/>
      <c r="D24" s="43"/>
      <c r="E24" s="43"/>
      <c r="F24" s="43"/>
      <c r="G24" s="44"/>
    </row>
    <row r="25" spans="1:7" ht="15">
      <c r="A25" s="13" t="s">
        <v>41</v>
      </c>
      <c r="B25" s="59" t="s">
        <v>42</v>
      </c>
      <c r="C25" s="59"/>
      <c r="D25" s="59"/>
      <c r="E25" s="59"/>
      <c r="F25" s="20"/>
      <c r="G25" s="23">
        <f>F25*2</f>
        <v>0</v>
      </c>
    </row>
    <row r="26" spans="1:7" ht="15">
      <c r="A26" s="16" t="s">
        <v>45</v>
      </c>
      <c r="B26" s="31" t="s">
        <v>46</v>
      </c>
      <c r="C26" s="31"/>
      <c r="D26" s="31"/>
      <c r="E26" s="31"/>
      <c r="F26" s="11"/>
      <c r="G26" s="24">
        <f>F26*1</f>
        <v>0</v>
      </c>
    </row>
    <row r="27" spans="1:7" ht="15">
      <c r="A27" s="16" t="s">
        <v>50</v>
      </c>
      <c r="B27" s="31" t="s">
        <v>49</v>
      </c>
      <c r="C27" s="31"/>
      <c r="D27" s="31"/>
      <c r="E27" s="31"/>
      <c r="F27" s="11"/>
      <c r="G27" s="24">
        <f>F27*1</f>
        <v>0</v>
      </c>
    </row>
    <row r="28" spans="1:7" ht="15">
      <c r="A28" s="16" t="s">
        <v>51</v>
      </c>
      <c r="B28" s="31" t="s">
        <v>56</v>
      </c>
      <c r="C28" s="31"/>
      <c r="D28" s="31"/>
      <c r="E28" s="31"/>
      <c r="F28" s="11"/>
      <c r="G28" s="24">
        <f>F28*2</f>
        <v>0</v>
      </c>
    </row>
    <row r="29" spans="1:7" ht="15">
      <c r="A29" s="16" t="s">
        <v>52</v>
      </c>
      <c r="B29" s="31" t="s">
        <v>57</v>
      </c>
      <c r="C29" s="31"/>
      <c r="D29" s="31"/>
      <c r="E29" s="31"/>
      <c r="F29" s="11"/>
      <c r="G29" s="24">
        <f>F29*2</f>
        <v>0</v>
      </c>
    </row>
    <row r="30" spans="1:7" ht="15">
      <c r="A30" s="16" t="s">
        <v>53</v>
      </c>
      <c r="B30" s="31" t="s">
        <v>58</v>
      </c>
      <c r="C30" s="31"/>
      <c r="D30" s="31"/>
      <c r="E30" s="31"/>
      <c r="F30" s="11"/>
      <c r="G30" s="24">
        <f>F30*2</f>
        <v>0</v>
      </c>
    </row>
    <row r="31" spans="1:7" ht="15">
      <c r="A31" s="16" t="s">
        <v>54</v>
      </c>
      <c r="B31" s="31" t="s">
        <v>59</v>
      </c>
      <c r="C31" s="31"/>
      <c r="D31" s="31"/>
      <c r="E31" s="31"/>
      <c r="F31" s="11"/>
      <c r="G31" s="24">
        <f>F31*2</f>
        <v>0</v>
      </c>
    </row>
    <row r="32" spans="1:7" ht="15">
      <c r="A32" s="16" t="s">
        <v>55</v>
      </c>
      <c r="B32" s="31" t="s">
        <v>60</v>
      </c>
      <c r="C32" s="31"/>
      <c r="D32" s="31"/>
      <c r="E32" s="31"/>
      <c r="F32" s="11"/>
      <c r="G32" s="24">
        <f>F32*1.5</f>
        <v>0</v>
      </c>
    </row>
    <row r="33" spans="1:7" ht="15">
      <c r="A33" s="16" t="s">
        <v>61</v>
      </c>
      <c r="B33" s="31" t="s">
        <v>62</v>
      </c>
      <c r="C33" s="31"/>
      <c r="D33" s="31"/>
      <c r="E33" s="31"/>
      <c r="F33" s="11"/>
      <c r="G33" s="24">
        <f>F33*1</f>
        <v>0</v>
      </c>
    </row>
    <row r="34" spans="1:7" ht="15">
      <c r="A34" s="18"/>
      <c r="B34" s="50" t="s">
        <v>43</v>
      </c>
      <c r="C34" s="50"/>
      <c r="D34" s="50"/>
      <c r="E34" s="50"/>
      <c r="F34" s="50"/>
      <c r="G34" s="19">
        <f>IF(SUM(G25:G33)&gt;30,"30",SUM(G25:G33))</f>
        <v>0</v>
      </c>
    </row>
    <row r="35" spans="1:7" ht="15">
      <c r="A35" s="32"/>
      <c r="B35" s="32"/>
      <c r="C35" s="32"/>
      <c r="D35" s="32"/>
      <c r="E35" s="32"/>
      <c r="F35" s="32"/>
      <c r="G35" s="32"/>
    </row>
    <row r="36" spans="1:7" ht="15">
      <c r="A36" s="10" t="s">
        <v>65</v>
      </c>
      <c r="B36" s="43" t="s">
        <v>66</v>
      </c>
      <c r="C36" s="43"/>
      <c r="D36" s="43"/>
      <c r="E36" s="43"/>
      <c r="F36" s="43"/>
      <c r="G36" s="44"/>
    </row>
    <row r="37" spans="1:7" ht="15">
      <c r="A37" s="13" t="s">
        <v>67</v>
      </c>
      <c r="B37" s="59" t="s">
        <v>63</v>
      </c>
      <c r="C37" s="59"/>
      <c r="D37" s="59"/>
      <c r="E37" s="59"/>
      <c r="F37" s="20"/>
      <c r="G37" s="23">
        <f>F37*2.5</f>
        <v>0</v>
      </c>
    </row>
    <row r="38" spans="1:7" ht="15">
      <c r="A38" s="16" t="s">
        <v>68</v>
      </c>
      <c r="B38" s="31" t="s">
        <v>74</v>
      </c>
      <c r="C38" s="31"/>
      <c r="D38" s="31"/>
      <c r="E38" s="31"/>
      <c r="F38" s="11"/>
      <c r="G38" s="24">
        <f>IF(F38&gt;3,"12",F38*4)</f>
        <v>0</v>
      </c>
    </row>
    <row r="39" spans="1:7" ht="15">
      <c r="A39" s="16" t="s">
        <v>69</v>
      </c>
      <c r="B39" s="31" t="s">
        <v>75</v>
      </c>
      <c r="C39" s="31"/>
      <c r="D39" s="31"/>
      <c r="E39" s="31"/>
      <c r="F39" s="11"/>
      <c r="G39" s="24">
        <f>IF(F39&gt;2,"4",F39*2)</f>
        <v>0</v>
      </c>
    </row>
    <row r="40" spans="1:7" ht="15">
      <c r="A40" s="16" t="s">
        <v>70</v>
      </c>
      <c r="B40" s="31" t="s">
        <v>76</v>
      </c>
      <c r="C40" s="31"/>
      <c r="D40" s="31"/>
      <c r="E40" s="31"/>
      <c r="F40" s="11"/>
      <c r="G40" s="24">
        <f>IF(F40&gt;2,"12",F40*6)</f>
        <v>0</v>
      </c>
    </row>
    <row r="41" spans="1:7" ht="15">
      <c r="A41" s="16" t="s">
        <v>71</v>
      </c>
      <c r="B41" s="31" t="s">
        <v>77</v>
      </c>
      <c r="C41" s="31"/>
      <c r="D41" s="31"/>
      <c r="E41" s="31"/>
      <c r="F41" s="11"/>
      <c r="G41" s="24">
        <f>IF(F41&gt;2,"7",F41*3)</f>
        <v>0</v>
      </c>
    </row>
    <row r="42" spans="1:7" ht="15">
      <c r="A42" s="16" t="s">
        <v>72</v>
      </c>
      <c r="B42" s="31" t="s">
        <v>78</v>
      </c>
      <c r="C42" s="31"/>
      <c r="D42" s="31"/>
      <c r="E42" s="31"/>
      <c r="F42" s="11"/>
      <c r="G42" s="24">
        <f>F42*2</f>
        <v>0</v>
      </c>
    </row>
    <row r="43" spans="1:7" ht="15">
      <c r="A43" s="16" t="s">
        <v>73</v>
      </c>
      <c r="B43" s="31" t="s">
        <v>79</v>
      </c>
      <c r="C43" s="31"/>
      <c r="D43" s="31"/>
      <c r="E43" s="31"/>
      <c r="F43" s="11"/>
      <c r="G43" s="24">
        <f>F43*1</f>
        <v>0</v>
      </c>
    </row>
    <row r="44" spans="1:7" ht="15">
      <c r="A44" s="18"/>
      <c r="B44" s="50" t="s">
        <v>43</v>
      </c>
      <c r="C44" s="50"/>
      <c r="D44" s="50"/>
      <c r="E44" s="50"/>
      <c r="F44" s="50"/>
      <c r="G44" s="19">
        <f>IF(SUM(G37:G43)&gt;30,"30",SUM(G37:G43))</f>
        <v>0</v>
      </c>
    </row>
    <row r="45" spans="1:7" ht="15">
      <c r="A45" s="32"/>
      <c r="B45" s="32"/>
      <c r="C45" s="32"/>
      <c r="D45" s="32"/>
      <c r="E45" s="32"/>
      <c r="F45" s="32"/>
      <c r="G45" s="32"/>
    </row>
    <row r="46" spans="1:7" ht="15">
      <c r="A46" s="10" t="s">
        <v>80</v>
      </c>
      <c r="B46" s="43" t="s">
        <v>81</v>
      </c>
      <c r="C46" s="43"/>
      <c r="D46" s="43"/>
      <c r="E46" s="43"/>
      <c r="F46" s="43"/>
      <c r="G46" s="44"/>
    </row>
    <row r="47" spans="1:7" ht="15">
      <c r="A47" s="13" t="s">
        <v>82</v>
      </c>
      <c r="B47" s="59" t="s">
        <v>85</v>
      </c>
      <c r="C47" s="59"/>
      <c r="D47" s="59"/>
      <c r="E47" s="59"/>
      <c r="F47" s="14"/>
      <c r="G47" s="15"/>
    </row>
    <row r="48" spans="1:7" ht="15">
      <c r="A48" s="16" t="s">
        <v>83</v>
      </c>
      <c r="B48" s="31" t="s">
        <v>86</v>
      </c>
      <c r="C48" s="31"/>
      <c r="D48" s="31"/>
      <c r="E48" s="31"/>
      <c r="F48" s="12"/>
      <c r="G48" s="17"/>
    </row>
    <row r="49" spans="1:7" ht="15">
      <c r="A49" s="16" t="s">
        <v>84</v>
      </c>
      <c r="B49" s="31" t="s">
        <v>87</v>
      </c>
      <c r="C49" s="31"/>
      <c r="D49" s="31"/>
      <c r="E49" s="31"/>
      <c r="F49" s="12"/>
      <c r="G49" s="17"/>
    </row>
    <row r="50" spans="1:7" ht="15">
      <c r="A50" s="16" t="s">
        <v>89</v>
      </c>
      <c r="B50" s="31" t="s">
        <v>88</v>
      </c>
      <c r="C50" s="31"/>
      <c r="D50" s="31"/>
      <c r="E50" s="31"/>
      <c r="F50" s="12"/>
      <c r="G50" s="17"/>
    </row>
    <row r="51" spans="1:7" ht="15">
      <c r="A51" s="16" t="s">
        <v>90</v>
      </c>
      <c r="B51" s="31" t="s">
        <v>91</v>
      </c>
      <c r="C51" s="31"/>
      <c r="D51" s="31"/>
      <c r="E51" s="31"/>
      <c r="F51" s="12"/>
      <c r="G51" s="17"/>
    </row>
    <row r="52" spans="1:7" ht="15">
      <c r="A52" s="16" t="s">
        <v>92</v>
      </c>
      <c r="B52" s="31" t="s">
        <v>93</v>
      </c>
      <c r="C52" s="31"/>
      <c r="D52" s="31"/>
      <c r="E52" s="31"/>
      <c r="F52" s="12"/>
      <c r="G52" s="17"/>
    </row>
    <row r="53" spans="1:7" ht="15">
      <c r="A53" s="16" t="s">
        <v>94</v>
      </c>
      <c r="B53" s="31" t="s">
        <v>95</v>
      </c>
      <c r="C53" s="31"/>
      <c r="D53" s="31"/>
      <c r="E53" s="31"/>
      <c r="F53" s="12"/>
      <c r="G53" s="17"/>
    </row>
    <row r="54" spans="1:7" ht="15">
      <c r="A54" s="16" t="s">
        <v>96</v>
      </c>
      <c r="B54" s="31" t="s">
        <v>97</v>
      </c>
      <c r="C54" s="31"/>
      <c r="D54" s="31"/>
      <c r="E54" s="31"/>
      <c r="F54" s="12"/>
      <c r="G54" s="17"/>
    </row>
    <row r="55" spans="1:7" ht="15">
      <c r="A55" s="16" t="s">
        <v>98</v>
      </c>
      <c r="B55" s="31" t="s">
        <v>99</v>
      </c>
      <c r="C55" s="31"/>
      <c r="D55" s="31"/>
      <c r="E55" s="31"/>
      <c r="F55" s="12"/>
      <c r="G55" s="17"/>
    </row>
    <row r="56" spans="1:7" ht="15">
      <c r="A56" s="16" t="s">
        <v>100</v>
      </c>
      <c r="B56" s="31" t="s">
        <v>101</v>
      </c>
      <c r="C56" s="31"/>
      <c r="D56" s="31"/>
      <c r="E56" s="31"/>
      <c r="F56" s="12"/>
      <c r="G56" s="17"/>
    </row>
    <row r="57" spans="1:7" ht="15">
      <c r="A57" s="16" t="s">
        <v>102</v>
      </c>
      <c r="B57" s="31" t="s">
        <v>103</v>
      </c>
      <c r="C57" s="31"/>
      <c r="D57" s="31"/>
      <c r="E57" s="31"/>
      <c r="F57" s="12"/>
      <c r="G57" s="17"/>
    </row>
    <row r="58" spans="1:7" ht="15">
      <c r="A58" s="18"/>
      <c r="B58" s="50" t="s">
        <v>104</v>
      </c>
      <c r="C58" s="50"/>
      <c r="D58" s="50"/>
      <c r="E58" s="50"/>
      <c r="F58" s="50"/>
      <c r="G58" s="19">
        <f>IF(SUM(G47:G57)&gt;120,"120",SUM(G47:G57))</f>
        <v>0</v>
      </c>
    </row>
    <row r="59" spans="1:7" ht="15" customHeight="1">
      <c r="A59" s="28"/>
      <c r="B59" s="9"/>
      <c r="C59" s="9"/>
      <c r="D59" s="9"/>
      <c r="E59" s="9"/>
      <c r="F59" s="9"/>
      <c r="G59" s="29"/>
    </row>
    <row r="60" spans="1:7" ht="45" customHeight="1">
      <c r="A60" s="35" t="s">
        <v>287</v>
      </c>
      <c r="B60" s="35"/>
      <c r="C60" s="35"/>
      <c r="D60" s="35"/>
      <c r="E60" s="35"/>
      <c r="F60" s="35"/>
      <c r="G60" s="35"/>
    </row>
    <row r="61" spans="1:7" ht="15">
      <c r="A61" s="10" t="s">
        <v>105</v>
      </c>
      <c r="B61" s="43" t="s">
        <v>106</v>
      </c>
      <c r="C61" s="43"/>
      <c r="D61" s="43"/>
      <c r="E61" s="43"/>
      <c r="F61" s="43"/>
      <c r="G61" s="44"/>
    </row>
    <row r="62" spans="1:7" ht="15">
      <c r="A62" s="13" t="s">
        <v>107</v>
      </c>
      <c r="B62" s="59" t="s">
        <v>112</v>
      </c>
      <c r="C62" s="59"/>
      <c r="D62" s="59"/>
      <c r="E62" s="59"/>
      <c r="F62" s="14"/>
      <c r="G62" s="25">
        <f>F62*6</f>
        <v>0</v>
      </c>
    </row>
    <row r="63" spans="1:7" ht="15">
      <c r="A63" s="16" t="s">
        <v>108</v>
      </c>
      <c r="B63" s="31" t="s">
        <v>113</v>
      </c>
      <c r="C63" s="31"/>
      <c r="D63" s="31"/>
      <c r="E63" s="31"/>
      <c r="F63" s="12"/>
      <c r="G63" s="26">
        <f>IF(F63&gt;2,"6",F63*3)</f>
        <v>0</v>
      </c>
    </row>
    <row r="64" spans="1:7" ht="15">
      <c r="A64" s="16" t="s">
        <v>109</v>
      </c>
      <c r="B64" s="31" t="s">
        <v>114</v>
      </c>
      <c r="C64" s="31"/>
      <c r="D64" s="31"/>
      <c r="E64" s="31"/>
      <c r="F64" s="12"/>
      <c r="G64" s="26">
        <f>F64*2.5</f>
        <v>0</v>
      </c>
    </row>
    <row r="65" spans="1:7" ht="15">
      <c r="A65" s="16" t="s">
        <v>110</v>
      </c>
      <c r="B65" s="31" t="s">
        <v>115</v>
      </c>
      <c r="C65" s="31"/>
      <c r="D65" s="31"/>
      <c r="E65" s="31"/>
      <c r="F65" s="12"/>
      <c r="G65" s="26">
        <f>IF(F65&gt;2,"4",F65*2)</f>
        <v>0</v>
      </c>
    </row>
    <row r="66" spans="1:7" ht="15">
      <c r="A66" s="16" t="s">
        <v>111</v>
      </c>
      <c r="B66" s="31" t="s">
        <v>116</v>
      </c>
      <c r="C66" s="31"/>
      <c r="D66" s="31"/>
      <c r="E66" s="31"/>
      <c r="F66" s="12"/>
      <c r="G66" s="17"/>
    </row>
    <row r="67" spans="1:7" ht="15">
      <c r="A67" s="18"/>
      <c r="B67" s="50" t="s">
        <v>43</v>
      </c>
      <c r="C67" s="50"/>
      <c r="D67" s="50"/>
      <c r="E67" s="50"/>
      <c r="F67" s="50"/>
      <c r="G67" s="19">
        <f>IF(SUM(G62:G66)&gt;30,"30",SUM(G62:G66))</f>
        <v>0</v>
      </c>
    </row>
    <row r="68" spans="1:7" ht="15">
      <c r="A68" s="32"/>
      <c r="B68" s="32"/>
      <c r="C68" s="32"/>
      <c r="D68" s="32"/>
      <c r="E68" s="32"/>
      <c r="F68" s="32"/>
      <c r="G68" s="32"/>
    </row>
    <row r="69" spans="1:7" ht="15">
      <c r="A69" s="10" t="s">
        <v>118</v>
      </c>
      <c r="B69" s="43" t="s">
        <v>117</v>
      </c>
      <c r="C69" s="43"/>
      <c r="D69" s="43"/>
      <c r="E69" s="43"/>
      <c r="F69" s="43"/>
      <c r="G69" s="44"/>
    </row>
    <row r="70" spans="1:7" ht="15">
      <c r="A70" s="13" t="s">
        <v>119</v>
      </c>
      <c r="B70" s="59" t="s">
        <v>209</v>
      </c>
      <c r="C70" s="59"/>
      <c r="D70" s="59"/>
      <c r="E70" s="59"/>
      <c r="F70" s="14"/>
      <c r="G70" s="25">
        <f>F70*4</f>
        <v>0</v>
      </c>
    </row>
    <row r="71" spans="1:7" ht="15">
      <c r="A71" s="16" t="s">
        <v>120</v>
      </c>
      <c r="B71" s="31" t="s">
        <v>210</v>
      </c>
      <c r="C71" s="31"/>
      <c r="D71" s="31"/>
      <c r="E71" s="31"/>
      <c r="F71" s="12"/>
      <c r="G71" s="26">
        <f>F71*3</f>
        <v>0</v>
      </c>
    </row>
    <row r="72" spans="1:7" ht="15">
      <c r="A72" s="16" t="s">
        <v>121</v>
      </c>
      <c r="B72" s="31" t="s">
        <v>211</v>
      </c>
      <c r="C72" s="31"/>
      <c r="D72" s="31"/>
      <c r="E72" s="31"/>
      <c r="F72" s="12"/>
      <c r="G72" s="26">
        <f>F72*1.5</f>
        <v>0</v>
      </c>
    </row>
    <row r="73" spans="1:7" ht="15">
      <c r="A73" s="16" t="s">
        <v>122</v>
      </c>
      <c r="B73" s="31" t="s">
        <v>212</v>
      </c>
      <c r="C73" s="31"/>
      <c r="D73" s="31"/>
      <c r="E73" s="31"/>
      <c r="F73" s="12"/>
      <c r="G73" s="26">
        <f>F73*8</f>
        <v>0</v>
      </c>
    </row>
    <row r="74" spans="1:7" ht="15">
      <c r="A74" s="16" t="s">
        <v>123</v>
      </c>
      <c r="B74" s="31" t="s">
        <v>213</v>
      </c>
      <c r="C74" s="31"/>
      <c r="D74" s="31"/>
      <c r="E74" s="31"/>
      <c r="F74" s="12"/>
      <c r="G74" s="26">
        <f>F74*6</f>
        <v>0</v>
      </c>
    </row>
    <row r="75" spans="1:7" ht="15">
      <c r="A75" s="16" t="s">
        <v>124</v>
      </c>
      <c r="B75" s="31" t="s">
        <v>214</v>
      </c>
      <c r="C75" s="31"/>
      <c r="D75" s="31"/>
      <c r="E75" s="31"/>
      <c r="F75" s="12"/>
      <c r="G75" s="26">
        <f>F75*3</f>
        <v>0</v>
      </c>
    </row>
    <row r="76" spans="1:7" ht="15">
      <c r="A76" s="16" t="s">
        <v>125</v>
      </c>
      <c r="B76" s="31" t="s">
        <v>215</v>
      </c>
      <c r="C76" s="31"/>
      <c r="D76" s="31"/>
      <c r="E76" s="31"/>
      <c r="F76" s="12"/>
      <c r="G76" s="17"/>
    </row>
    <row r="77" spans="1:7" ht="15">
      <c r="A77" s="16" t="s">
        <v>126</v>
      </c>
      <c r="B77" s="31" t="s">
        <v>216</v>
      </c>
      <c r="C77" s="31"/>
      <c r="D77" s="31"/>
      <c r="E77" s="31"/>
      <c r="F77" s="12"/>
      <c r="G77" s="17"/>
    </row>
    <row r="78" spans="1:7" ht="15">
      <c r="A78" s="16" t="s">
        <v>127</v>
      </c>
      <c r="B78" s="31" t="s">
        <v>217</v>
      </c>
      <c r="C78" s="31"/>
      <c r="D78" s="31"/>
      <c r="E78" s="31"/>
      <c r="F78" s="12"/>
      <c r="G78" s="17"/>
    </row>
    <row r="79" spans="1:7" ht="15">
      <c r="A79" s="18"/>
      <c r="B79" s="50" t="s">
        <v>43</v>
      </c>
      <c r="C79" s="50"/>
      <c r="D79" s="50"/>
      <c r="E79" s="50"/>
      <c r="F79" s="50"/>
      <c r="G79" s="19">
        <f>IF(SUM(G70:G78)&gt;30,"30",SUM(G70:G78))</f>
        <v>0</v>
      </c>
    </row>
    <row r="80" spans="1:7" ht="15">
      <c r="A80" s="32"/>
      <c r="B80" s="32"/>
      <c r="C80" s="32"/>
      <c r="D80" s="32"/>
      <c r="E80" s="32"/>
      <c r="F80" s="32"/>
      <c r="G80" s="32"/>
    </row>
    <row r="81" spans="1:7" ht="15">
      <c r="A81" s="10" t="s">
        <v>128</v>
      </c>
      <c r="B81" s="43" t="s">
        <v>129</v>
      </c>
      <c r="C81" s="43"/>
      <c r="D81" s="43"/>
      <c r="E81" s="43"/>
      <c r="F81" s="43"/>
      <c r="G81" s="44"/>
    </row>
    <row r="82" spans="1:7" ht="15">
      <c r="A82" s="13" t="s">
        <v>130</v>
      </c>
      <c r="B82" s="59" t="s">
        <v>218</v>
      </c>
      <c r="C82" s="59"/>
      <c r="D82" s="59"/>
      <c r="E82" s="59"/>
      <c r="F82" s="14"/>
      <c r="G82" s="25">
        <f>IF((F82*1.5)&gt;10.5,"10,5",F82*1.5)</f>
        <v>0</v>
      </c>
    </row>
    <row r="83" spans="1:7" ht="15">
      <c r="A83" s="16" t="s">
        <v>131</v>
      </c>
      <c r="B83" s="31" t="s">
        <v>219</v>
      </c>
      <c r="C83" s="31"/>
      <c r="D83" s="31"/>
      <c r="E83" s="31"/>
      <c r="F83" s="12"/>
      <c r="G83" s="17"/>
    </row>
    <row r="84" spans="1:7" ht="15">
      <c r="A84" s="16" t="s">
        <v>132</v>
      </c>
      <c r="B84" s="31" t="s">
        <v>220</v>
      </c>
      <c r="C84" s="31"/>
      <c r="D84" s="31"/>
      <c r="E84" s="31"/>
      <c r="F84" s="12"/>
      <c r="G84" s="17"/>
    </row>
    <row r="85" spans="1:7" ht="15">
      <c r="A85" s="16" t="s">
        <v>133</v>
      </c>
      <c r="B85" s="31" t="s">
        <v>221</v>
      </c>
      <c r="C85" s="31"/>
      <c r="D85" s="31"/>
      <c r="E85" s="31"/>
      <c r="F85" s="12"/>
      <c r="G85" s="26"/>
    </row>
    <row r="86" spans="1:7" ht="15">
      <c r="A86" s="18"/>
      <c r="B86" s="50" t="s">
        <v>43</v>
      </c>
      <c r="C86" s="50"/>
      <c r="D86" s="50"/>
      <c r="E86" s="50"/>
      <c r="F86" s="50"/>
      <c r="G86" s="19">
        <f>IF(SUM(G82:G85)&gt;30,"30",SUM(G82:G85))</f>
        <v>0</v>
      </c>
    </row>
    <row r="87" spans="1:7" ht="15">
      <c r="A87" s="32"/>
      <c r="B87" s="32"/>
      <c r="C87" s="32"/>
      <c r="D87" s="32"/>
      <c r="E87" s="32"/>
      <c r="F87" s="32"/>
      <c r="G87" s="32"/>
    </row>
    <row r="88" spans="1:7" ht="15">
      <c r="A88" s="10" t="s">
        <v>134</v>
      </c>
      <c r="B88" s="43" t="s">
        <v>135</v>
      </c>
      <c r="C88" s="43"/>
      <c r="D88" s="43"/>
      <c r="E88" s="43"/>
      <c r="F88" s="43"/>
      <c r="G88" s="44"/>
    </row>
    <row r="89" spans="1:7" ht="15">
      <c r="A89" s="13" t="s">
        <v>136</v>
      </c>
      <c r="B89" s="59" t="s">
        <v>222</v>
      </c>
      <c r="C89" s="59"/>
      <c r="D89" s="59"/>
      <c r="E89" s="59"/>
      <c r="F89" s="14"/>
      <c r="G89" s="25">
        <f>F89*35</f>
        <v>0</v>
      </c>
    </row>
    <row r="90" spans="1:7" ht="15">
      <c r="A90" s="16" t="s">
        <v>137</v>
      </c>
      <c r="B90" s="31" t="s">
        <v>223</v>
      </c>
      <c r="C90" s="31"/>
      <c r="D90" s="31"/>
      <c r="E90" s="31"/>
      <c r="F90" s="12"/>
      <c r="G90" s="26">
        <f>F90*10</f>
        <v>0</v>
      </c>
    </row>
    <row r="91" spans="1:7" ht="15">
      <c r="A91" s="16" t="s">
        <v>138</v>
      </c>
      <c r="B91" s="31" t="s">
        <v>224</v>
      </c>
      <c r="C91" s="31"/>
      <c r="D91" s="31"/>
      <c r="E91" s="31"/>
      <c r="F91" s="12"/>
      <c r="G91" s="26">
        <f>F91*5</f>
        <v>0</v>
      </c>
    </row>
    <row r="92" spans="1:7" ht="15">
      <c r="A92" s="18"/>
      <c r="B92" s="50" t="s">
        <v>225</v>
      </c>
      <c r="C92" s="50"/>
      <c r="D92" s="50"/>
      <c r="E92" s="50"/>
      <c r="F92" s="50"/>
      <c r="G92" s="19">
        <f>IF(SUM(G89:G91)&gt;90,"90",SUM(G89:G91))</f>
        <v>0</v>
      </c>
    </row>
    <row r="93" spans="1:7" ht="15">
      <c r="A93" s="32"/>
      <c r="B93" s="32"/>
      <c r="C93" s="32"/>
      <c r="D93" s="32"/>
      <c r="E93" s="32"/>
      <c r="F93" s="32"/>
      <c r="G93" s="32"/>
    </row>
    <row r="94" spans="1:7" ht="15">
      <c r="A94" s="10" t="s">
        <v>139</v>
      </c>
      <c r="B94" s="43" t="s">
        <v>140</v>
      </c>
      <c r="C94" s="43"/>
      <c r="D94" s="43"/>
      <c r="E94" s="43"/>
      <c r="F94" s="43"/>
      <c r="G94" s="44"/>
    </row>
    <row r="95" spans="1:7" ht="15">
      <c r="A95" s="13" t="s">
        <v>141</v>
      </c>
      <c r="B95" s="59" t="s">
        <v>228</v>
      </c>
      <c r="C95" s="59"/>
      <c r="D95" s="59"/>
      <c r="E95" s="59"/>
      <c r="F95" s="14"/>
      <c r="G95" s="15"/>
    </row>
    <row r="96" spans="1:7" ht="15">
      <c r="A96" s="16" t="s">
        <v>142</v>
      </c>
      <c r="B96" s="31" t="s">
        <v>229</v>
      </c>
      <c r="C96" s="31"/>
      <c r="D96" s="31"/>
      <c r="E96" s="31"/>
      <c r="F96" s="12"/>
      <c r="G96" s="17"/>
    </row>
    <row r="97" spans="1:7" ht="15">
      <c r="A97" s="16" t="s">
        <v>143</v>
      </c>
      <c r="B97" s="31" t="s">
        <v>230</v>
      </c>
      <c r="C97" s="31"/>
      <c r="D97" s="31"/>
      <c r="E97" s="31"/>
      <c r="F97" s="12"/>
      <c r="G97" s="17"/>
    </row>
    <row r="98" spans="1:7" ht="15">
      <c r="A98" s="16" t="s">
        <v>144</v>
      </c>
      <c r="B98" s="31" t="s">
        <v>231</v>
      </c>
      <c r="C98" s="31"/>
      <c r="D98" s="31"/>
      <c r="E98" s="31"/>
      <c r="F98" s="12"/>
      <c r="G98" s="17"/>
    </row>
    <row r="99" spans="1:7" ht="15">
      <c r="A99" s="16" t="s">
        <v>145</v>
      </c>
      <c r="B99" s="31" t="s">
        <v>232</v>
      </c>
      <c r="C99" s="31"/>
      <c r="D99" s="31"/>
      <c r="E99" s="31"/>
      <c r="F99" s="12"/>
      <c r="G99" s="17"/>
    </row>
    <row r="100" spans="1:7" ht="15">
      <c r="A100" s="16" t="s">
        <v>146</v>
      </c>
      <c r="B100" s="31" t="s">
        <v>233</v>
      </c>
      <c r="C100" s="31"/>
      <c r="D100" s="31"/>
      <c r="E100" s="31"/>
      <c r="F100" s="12"/>
      <c r="G100" s="17"/>
    </row>
    <row r="101" spans="1:7" ht="15">
      <c r="A101" s="16" t="s">
        <v>147</v>
      </c>
      <c r="B101" s="31" t="s">
        <v>234</v>
      </c>
      <c r="C101" s="31"/>
      <c r="D101" s="31"/>
      <c r="E101" s="31"/>
      <c r="F101" s="12"/>
      <c r="G101" s="17"/>
    </row>
    <row r="102" spans="1:7" ht="15">
      <c r="A102" s="16" t="s">
        <v>148</v>
      </c>
      <c r="B102" s="31" t="s">
        <v>235</v>
      </c>
      <c r="C102" s="31"/>
      <c r="D102" s="31"/>
      <c r="E102" s="31"/>
      <c r="F102" s="12"/>
      <c r="G102" s="17"/>
    </row>
    <row r="103" spans="1:7" ht="15">
      <c r="A103" s="16" t="s">
        <v>149</v>
      </c>
      <c r="B103" s="31" t="s">
        <v>236</v>
      </c>
      <c r="C103" s="31"/>
      <c r="D103" s="31"/>
      <c r="E103" s="31"/>
      <c r="F103" s="12"/>
      <c r="G103" s="17"/>
    </row>
    <row r="104" spans="1:7" ht="15">
      <c r="A104" s="16" t="s">
        <v>150</v>
      </c>
      <c r="B104" s="31" t="s">
        <v>227</v>
      </c>
      <c r="C104" s="31"/>
      <c r="D104" s="31"/>
      <c r="E104" s="31"/>
      <c r="F104" s="12"/>
      <c r="G104" s="17"/>
    </row>
    <row r="105" spans="1:7" ht="15">
      <c r="A105" s="16" t="s">
        <v>151</v>
      </c>
      <c r="B105" s="31" t="s">
        <v>226</v>
      </c>
      <c r="C105" s="31"/>
      <c r="D105" s="31"/>
      <c r="E105" s="31"/>
      <c r="F105" s="12"/>
      <c r="G105" s="17"/>
    </row>
    <row r="106" spans="1:7" ht="15">
      <c r="A106" s="16" t="s">
        <v>152</v>
      </c>
      <c r="B106" s="31" t="s">
        <v>237</v>
      </c>
      <c r="C106" s="31"/>
      <c r="D106" s="31"/>
      <c r="E106" s="31"/>
      <c r="F106" s="12"/>
      <c r="G106" s="17"/>
    </row>
    <row r="107" spans="1:7" ht="15">
      <c r="A107" s="16" t="s">
        <v>153</v>
      </c>
      <c r="B107" s="31" t="s">
        <v>238</v>
      </c>
      <c r="C107" s="31"/>
      <c r="D107" s="31"/>
      <c r="E107" s="31"/>
      <c r="F107" s="12"/>
      <c r="G107" s="17"/>
    </row>
    <row r="108" spans="1:7" ht="15">
      <c r="A108" s="16" t="s">
        <v>154</v>
      </c>
      <c r="B108" s="31" t="s">
        <v>239</v>
      </c>
      <c r="C108" s="31"/>
      <c r="D108" s="31"/>
      <c r="E108" s="31"/>
      <c r="F108" s="12"/>
      <c r="G108" s="17"/>
    </row>
    <row r="109" spans="1:7" ht="15">
      <c r="A109" s="16" t="s">
        <v>155</v>
      </c>
      <c r="B109" s="31" t="s">
        <v>240</v>
      </c>
      <c r="C109" s="31"/>
      <c r="D109" s="31"/>
      <c r="E109" s="31"/>
      <c r="F109" s="12"/>
      <c r="G109" s="17"/>
    </row>
    <row r="110" spans="1:7" ht="15">
      <c r="A110" s="16" t="s">
        <v>156</v>
      </c>
      <c r="B110" s="31" t="s">
        <v>241</v>
      </c>
      <c r="C110" s="31"/>
      <c r="D110" s="31"/>
      <c r="E110" s="31"/>
      <c r="F110" s="12"/>
      <c r="G110" s="17"/>
    </row>
    <row r="111" spans="1:7" ht="15">
      <c r="A111" s="16" t="s">
        <v>157</v>
      </c>
      <c r="B111" s="31" t="s">
        <v>242</v>
      </c>
      <c r="C111" s="31"/>
      <c r="D111" s="31"/>
      <c r="E111" s="31"/>
      <c r="F111" s="12"/>
      <c r="G111" s="17"/>
    </row>
    <row r="112" spans="1:7" ht="15">
      <c r="A112" s="16" t="s">
        <v>158</v>
      </c>
      <c r="B112" s="31" t="s">
        <v>243</v>
      </c>
      <c r="C112" s="31"/>
      <c r="D112" s="31"/>
      <c r="E112" s="31"/>
      <c r="F112" s="12"/>
      <c r="G112" s="17"/>
    </row>
    <row r="113" spans="1:7" ht="15">
      <c r="A113" s="18"/>
      <c r="B113" s="50" t="s">
        <v>159</v>
      </c>
      <c r="C113" s="50"/>
      <c r="D113" s="50"/>
      <c r="E113" s="50"/>
      <c r="F113" s="50"/>
      <c r="G113" s="19">
        <f>IF(SUM(G95:G112)&gt;60,"60",SUM(G95:G112))</f>
        <v>0</v>
      </c>
    </row>
    <row r="114" spans="1:7" ht="90" customHeight="1">
      <c r="A114" s="36"/>
      <c r="B114" s="36"/>
      <c r="C114" s="36"/>
      <c r="D114" s="36"/>
      <c r="E114" s="36"/>
      <c r="F114" s="36"/>
      <c r="G114" s="36"/>
    </row>
    <row r="115" spans="1:7" ht="45" customHeight="1">
      <c r="A115" s="35" t="s">
        <v>287</v>
      </c>
      <c r="B115" s="35"/>
      <c r="C115" s="35"/>
      <c r="D115" s="35"/>
      <c r="E115" s="35"/>
      <c r="F115" s="35"/>
      <c r="G115" s="35"/>
    </row>
    <row r="116" spans="1:7" ht="15">
      <c r="A116" s="10" t="s">
        <v>160</v>
      </c>
      <c r="B116" s="43" t="s">
        <v>161</v>
      </c>
      <c r="C116" s="43"/>
      <c r="D116" s="43"/>
      <c r="E116" s="43"/>
      <c r="F116" s="43"/>
      <c r="G116" s="44"/>
    </row>
    <row r="117" spans="1:7" ht="15">
      <c r="A117" s="13" t="s">
        <v>162</v>
      </c>
      <c r="B117" s="59" t="s">
        <v>244</v>
      </c>
      <c r="C117" s="59"/>
      <c r="D117" s="59"/>
      <c r="E117" s="59"/>
      <c r="F117" s="14"/>
      <c r="G117" s="25">
        <f>F117*1.5</f>
        <v>0</v>
      </c>
    </row>
    <row r="118" spans="1:7" ht="15">
      <c r="A118" s="16" t="s">
        <v>163</v>
      </c>
      <c r="B118" s="31" t="s">
        <v>245</v>
      </c>
      <c r="C118" s="31"/>
      <c r="D118" s="31"/>
      <c r="E118" s="31"/>
      <c r="F118" s="12"/>
      <c r="G118" s="26">
        <f>F118*2</f>
        <v>0</v>
      </c>
    </row>
    <row r="119" spans="1:7" ht="15">
      <c r="A119" s="16" t="s">
        <v>164</v>
      </c>
      <c r="B119" s="31" t="s">
        <v>246</v>
      </c>
      <c r="C119" s="31"/>
      <c r="D119" s="31"/>
      <c r="E119" s="31"/>
      <c r="F119" s="12"/>
      <c r="G119" s="26">
        <f>F119*2</f>
        <v>0</v>
      </c>
    </row>
    <row r="120" spans="1:7" ht="15">
      <c r="A120" s="16" t="s">
        <v>165</v>
      </c>
      <c r="B120" s="31" t="s">
        <v>247</v>
      </c>
      <c r="C120" s="31"/>
      <c r="D120" s="31"/>
      <c r="E120" s="31"/>
      <c r="F120" s="12"/>
      <c r="G120" s="26">
        <f>F120*3</f>
        <v>0</v>
      </c>
    </row>
    <row r="121" spans="1:7" ht="15">
      <c r="A121" s="16" t="s">
        <v>166</v>
      </c>
      <c r="B121" s="31" t="s">
        <v>248</v>
      </c>
      <c r="C121" s="31"/>
      <c r="D121" s="31"/>
      <c r="E121" s="31"/>
      <c r="F121" s="12"/>
      <c r="G121" s="26">
        <f>F121*3</f>
        <v>0</v>
      </c>
    </row>
    <row r="122" spans="1:7" ht="15">
      <c r="A122" s="16" t="s">
        <v>167</v>
      </c>
      <c r="B122" s="31" t="s">
        <v>249</v>
      </c>
      <c r="C122" s="31"/>
      <c r="D122" s="31"/>
      <c r="E122" s="31"/>
      <c r="F122" s="12"/>
      <c r="G122" s="26">
        <f>F122*3</f>
        <v>0</v>
      </c>
    </row>
    <row r="123" spans="1:7" ht="15">
      <c r="A123" s="16" t="s">
        <v>168</v>
      </c>
      <c r="B123" s="31" t="s">
        <v>250</v>
      </c>
      <c r="C123" s="31"/>
      <c r="D123" s="31"/>
      <c r="E123" s="31"/>
      <c r="F123" s="12"/>
      <c r="G123" s="26">
        <f aca="true" t="shared" si="0" ref="G123:G128">F123*1.5</f>
        <v>0</v>
      </c>
    </row>
    <row r="124" spans="1:7" ht="15">
      <c r="A124" s="16" t="s">
        <v>169</v>
      </c>
      <c r="B124" s="31" t="s">
        <v>251</v>
      </c>
      <c r="C124" s="31"/>
      <c r="D124" s="31"/>
      <c r="E124" s="31"/>
      <c r="F124" s="12"/>
      <c r="G124" s="26">
        <f t="shared" si="0"/>
        <v>0</v>
      </c>
    </row>
    <row r="125" spans="1:7" ht="15">
      <c r="A125" s="16" t="s">
        <v>170</v>
      </c>
      <c r="B125" s="31" t="s">
        <v>252</v>
      </c>
      <c r="C125" s="31"/>
      <c r="D125" s="31"/>
      <c r="E125" s="31"/>
      <c r="F125" s="12"/>
      <c r="G125" s="26">
        <f t="shared" si="0"/>
        <v>0</v>
      </c>
    </row>
    <row r="126" spans="1:7" ht="15">
      <c r="A126" s="16" t="s">
        <v>171</v>
      </c>
      <c r="B126" s="31" t="s">
        <v>253</v>
      </c>
      <c r="C126" s="31"/>
      <c r="D126" s="31"/>
      <c r="E126" s="31"/>
      <c r="F126" s="12"/>
      <c r="G126" s="26">
        <f t="shared" si="0"/>
        <v>0</v>
      </c>
    </row>
    <row r="127" spans="1:7" ht="15">
      <c r="A127" s="16" t="s">
        <v>172</v>
      </c>
      <c r="B127" s="31" t="s">
        <v>254</v>
      </c>
      <c r="C127" s="31"/>
      <c r="D127" s="31"/>
      <c r="E127" s="31"/>
      <c r="F127" s="12"/>
      <c r="G127" s="26">
        <f t="shared" si="0"/>
        <v>0</v>
      </c>
    </row>
    <row r="128" spans="1:7" ht="15">
      <c r="A128" s="16" t="s">
        <v>173</v>
      </c>
      <c r="B128" s="31" t="s">
        <v>255</v>
      </c>
      <c r="C128" s="31"/>
      <c r="D128" s="31"/>
      <c r="E128" s="31"/>
      <c r="F128" s="12"/>
      <c r="G128" s="26">
        <f t="shared" si="0"/>
        <v>0</v>
      </c>
    </row>
    <row r="129" spans="1:7" ht="15">
      <c r="A129" s="18"/>
      <c r="B129" s="50" t="s">
        <v>43</v>
      </c>
      <c r="C129" s="50"/>
      <c r="D129" s="50"/>
      <c r="E129" s="50"/>
      <c r="F129" s="50"/>
      <c r="G129" s="19">
        <f>IF(SUM(G117:G128)&gt;30,"30",SUM(G117:G128))</f>
        <v>0</v>
      </c>
    </row>
    <row r="130" spans="1:7" ht="15">
      <c r="A130" s="32"/>
      <c r="B130" s="32"/>
      <c r="C130" s="32"/>
      <c r="D130" s="32"/>
      <c r="E130" s="32"/>
      <c r="F130" s="32"/>
      <c r="G130" s="32"/>
    </row>
    <row r="131" spans="1:7" ht="15">
      <c r="A131" s="10" t="s">
        <v>174</v>
      </c>
      <c r="B131" s="43" t="s">
        <v>175</v>
      </c>
      <c r="C131" s="43"/>
      <c r="D131" s="43"/>
      <c r="E131" s="43"/>
      <c r="F131" s="43"/>
      <c r="G131" s="44"/>
    </row>
    <row r="132" spans="1:7" ht="15">
      <c r="A132" s="13" t="s">
        <v>176</v>
      </c>
      <c r="B132" s="59" t="s">
        <v>256</v>
      </c>
      <c r="C132" s="59"/>
      <c r="D132" s="59"/>
      <c r="E132" s="59"/>
      <c r="F132" s="14"/>
      <c r="G132" s="25">
        <f>F132*6</f>
        <v>0</v>
      </c>
    </row>
    <row r="133" spans="1:7" ht="15">
      <c r="A133" s="16" t="s">
        <v>177</v>
      </c>
      <c r="B133" s="31" t="s">
        <v>257</v>
      </c>
      <c r="C133" s="31"/>
      <c r="D133" s="31"/>
      <c r="E133" s="31"/>
      <c r="F133" s="12"/>
      <c r="G133" s="26">
        <f>F133*3</f>
        <v>0</v>
      </c>
    </row>
    <row r="134" spans="1:7" ht="15">
      <c r="A134" s="16" t="s">
        <v>178</v>
      </c>
      <c r="B134" s="31" t="s">
        <v>258</v>
      </c>
      <c r="C134" s="31"/>
      <c r="D134" s="31"/>
      <c r="E134" s="31"/>
      <c r="F134" s="12"/>
      <c r="G134" s="26">
        <f>F134*2.5</f>
        <v>0</v>
      </c>
    </row>
    <row r="135" spans="1:7" ht="15">
      <c r="A135" s="16" t="s">
        <v>179</v>
      </c>
      <c r="B135" s="31" t="s">
        <v>259</v>
      </c>
      <c r="C135" s="31"/>
      <c r="D135" s="31"/>
      <c r="E135" s="31"/>
      <c r="F135" s="12"/>
      <c r="G135" s="26">
        <f>F135*2</f>
        <v>0</v>
      </c>
    </row>
    <row r="136" spans="1:7" ht="15">
      <c r="A136" s="16" t="s">
        <v>180</v>
      </c>
      <c r="B136" s="31" t="s">
        <v>260</v>
      </c>
      <c r="C136" s="31"/>
      <c r="D136" s="31"/>
      <c r="E136" s="31"/>
      <c r="F136" s="12"/>
      <c r="G136" s="17"/>
    </row>
    <row r="137" spans="1:7" ht="15">
      <c r="A137" s="18"/>
      <c r="B137" s="50" t="s">
        <v>43</v>
      </c>
      <c r="C137" s="50"/>
      <c r="D137" s="50"/>
      <c r="E137" s="50"/>
      <c r="F137" s="50"/>
      <c r="G137" s="19">
        <f>IF(SUM(G132:G136)&gt;30,"30",SUM(G132:G136))</f>
        <v>0</v>
      </c>
    </row>
    <row r="138" spans="1:7" ht="15">
      <c r="A138" s="32"/>
      <c r="B138" s="32"/>
      <c r="C138" s="32"/>
      <c r="D138" s="32"/>
      <c r="E138" s="32"/>
      <c r="F138" s="32"/>
      <c r="G138" s="32"/>
    </row>
    <row r="139" spans="1:7" ht="15">
      <c r="A139" s="10" t="s">
        <v>181</v>
      </c>
      <c r="B139" s="43" t="s">
        <v>182</v>
      </c>
      <c r="C139" s="43"/>
      <c r="D139" s="43"/>
      <c r="E139" s="43"/>
      <c r="F139" s="43"/>
      <c r="G139" s="44"/>
    </row>
    <row r="140" spans="1:7" ht="15">
      <c r="A140" s="13" t="s">
        <v>183</v>
      </c>
      <c r="B140" s="59" t="s">
        <v>261</v>
      </c>
      <c r="C140" s="59"/>
      <c r="D140" s="59"/>
      <c r="E140" s="59"/>
      <c r="F140" s="14"/>
      <c r="G140" s="25">
        <f>F140*17.5</f>
        <v>0</v>
      </c>
    </row>
    <row r="141" spans="1:7" ht="15">
      <c r="A141" s="16" t="s">
        <v>184</v>
      </c>
      <c r="B141" s="31" t="s">
        <v>262</v>
      </c>
      <c r="C141" s="31"/>
      <c r="D141" s="31"/>
      <c r="E141" s="31"/>
      <c r="F141" s="12"/>
      <c r="G141" s="26">
        <f>F141*15</f>
        <v>0</v>
      </c>
    </row>
    <row r="142" spans="1:7" ht="15">
      <c r="A142" s="16" t="s">
        <v>185</v>
      </c>
      <c r="B142" s="31" t="s">
        <v>263</v>
      </c>
      <c r="C142" s="31"/>
      <c r="D142" s="31"/>
      <c r="E142" s="31"/>
      <c r="F142" s="12"/>
      <c r="G142" s="26">
        <f>F142*12.5</f>
        <v>0</v>
      </c>
    </row>
    <row r="143" spans="1:7" ht="15">
      <c r="A143" s="16" t="s">
        <v>186</v>
      </c>
      <c r="B143" s="31" t="s">
        <v>264</v>
      </c>
      <c r="C143" s="31"/>
      <c r="D143" s="31"/>
      <c r="E143" s="31"/>
      <c r="F143" s="12"/>
      <c r="G143" s="26">
        <f>F143*10.5</f>
        <v>0</v>
      </c>
    </row>
    <row r="144" spans="1:7" ht="15">
      <c r="A144" s="16" t="s">
        <v>187</v>
      </c>
      <c r="B144" s="31" t="s">
        <v>265</v>
      </c>
      <c r="C144" s="31"/>
      <c r="D144" s="31"/>
      <c r="E144" s="31"/>
      <c r="F144" s="12"/>
      <c r="G144" s="26">
        <f>F144*8.5</f>
        <v>0</v>
      </c>
    </row>
    <row r="145" spans="1:7" ht="15">
      <c r="A145" s="16" t="s">
        <v>188</v>
      </c>
      <c r="B145" s="31" t="s">
        <v>277</v>
      </c>
      <c r="C145" s="31"/>
      <c r="D145" s="31"/>
      <c r="E145" s="31"/>
      <c r="F145" s="12"/>
      <c r="G145" s="26">
        <f>F145*4</f>
        <v>0</v>
      </c>
    </row>
    <row r="146" spans="1:7" ht="15">
      <c r="A146" s="16" t="s">
        <v>189</v>
      </c>
      <c r="B146" s="31" t="s">
        <v>278</v>
      </c>
      <c r="C146" s="31"/>
      <c r="D146" s="31"/>
      <c r="E146" s="31"/>
      <c r="F146" s="12"/>
      <c r="G146" s="26">
        <f>F146*4</f>
        <v>0</v>
      </c>
    </row>
    <row r="147" spans="1:7" ht="15">
      <c r="A147" s="16" t="s">
        <v>190</v>
      </c>
      <c r="B147" s="31" t="s">
        <v>279</v>
      </c>
      <c r="C147" s="31"/>
      <c r="D147" s="31"/>
      <c r="E147" s="31"/>
      <c r="F147" s="12"/>
      <c r="G147" s="26">
        <f>IF(F147&gt;8,"12",F147*1.5)</f>
        <v>0</v>
      </c>
    </row>
    <row r="148" spans="1:7" ht="15">
      <c r="A148" s="16" t="s">
        <v>191</v>
      </c>
      <c r="B148" s="31" t="s">
        <v>280</v>
      </c>
      <c r="C148" s="31"/>
      <c r="D148" s="31"/>
      <c r="E148" s="31"/>
      <c r="F148" s="12"/>
      <c r="G148" s="26">
        <f>IF(F148&gt;4,"12",F148*3)</f>
        <v>0</v>
      </c>
    </row>
    <row r="149" spans="1:7" ht="15">
      <c r="A149" s="18"/>
      <c r="B149" s="50" t="s">
        <v>192</v>
      </c>
      <c r="C149" s="50"/>
      <c r="D149" s="50"/>
      <c r="E149" s="50"/>
      <c r="F149" s="50"/>
      <c r="G149" s="19">
        <f>IF(SUM(G140:G148)&gt;70,"70",SUM(G140:G148))</f>
        <v>0</v>
      </c>
    </row>
    <row r="150" spans="1:7" ht="15">
      <c r="A150" s="32"/>
      <c r="B150" s="32"/>
      <c r="C150" s="32"/>
      <c r="D150" s="32"/>
      <c r="E150" s="32"/>
      <c r="F150" s="32"/>
      <c r="G150" s="32"/>
    </row>
    <row r="151" spans="1:7" ht="15">
      <c r="A151" s="10" t="s">
        <v>193</v>
      </c>
      <c r="B151" s="43" t="s">
        <v>194</v>
      </c>
      <c r="C151" s="43"/>
      <c r="D151" s="43"/>
      <c r="E151" s="43"/>
      <c r="F151" s="43"/>
      <c r="G151" s="44"/>
    </row>
    <row r="152" spans="1:7" ht="15">
      <c r="A152" s="13" t="s">
        <v>195</v>
      </c>
      <c r="B152" s="59" t="s">
        <v>271</v>
      </c>
      <c r="C152" s="59"/>
      <c r="D152" s="59"/>
      <c r="E152" s="59"/>
      <c r="F152" s="14"/>
      <c r="G152" s="25">
        <f>F152*2</f>
        <v>0</v>
      </c>
    </row>
    <row r="153" spans="1:7" ht="15">
      <c r="A153" s="16" t="s">
        <v>196</v>
      </c>
      <c r="B153" s="31" t="s">
        <v>272</v>
      </c>
      <c r="C153" s="31"/>
      <c r="D153" s="31"/>
      <c r="E153" s="31"/>
      <c r="F153" s="12"/>
      <c r="G153" s="26">
        <f>F153*1</f>
        <v>0</v>
      </c>
    </row>
    <row r="154" spans="1:7" ht="15">
      <c r="A154" s="16" t="s">
        <v>197</v>
      </c>
      <c r="B154" s="31" t="s">
        <v>273</v>
      </c>
      <c r="C154" s="31"/>
      <c r="D154" s="31"/>
      <c r="E154" s="31"/>
      <c r="F154" s="12"/>
      <c r="G154" s="26">
        <f>F154*1</f>
        <v>0</v>
      </c>
    </row>
    <row r="155" spans="1:7" ht="15">
      <c r="A155" s="16" t="s">
        <v>198</v>
      </c>
      <c r="B155" s="31" t="s">
        <v>274</v>
      </c>
      <c r="C155" s="31"/>
      <c r="D155" s="31"/>
      <c r="E155" s="31"/>
      <c r="F155" s="12"/>
      <c r="G155" s="26">
        <f>F155*1</f>
        <v>0</v>
      </c>
    </row>
    <row r="156" spans="1:7" ht="15">
      <c r="A156" s="16" t="s">
        <v>199</v>
      </c>
      <c r="B156" s="31" t="s">
        <v>275</v>
      </c>
      <c r="C156" s="31"/>
      <c r="D156" s="31"/>
      <c r="E156" s="31"/>
      <c r="F156" s="12"/>
      <c r="G156" s="26">
        <f>F156*1</f>
        <v>0</v>
      </c>
    </row>
    <row r="157" spans="1:7" ht="15">
      <c r="A157" s="16" t="s">
        <v>200</v>
      </c>
      <c r="B157" s="31" t="s">
        <v>276</v>
      </c>
      <c r="C157" s="31"/>
      <c r="D157" s="31"/>
      <c r="E157" s="31"/>
      <c r="F157" s="12"/>
      <c r="G157" s="26">
        <f>F157*1</f>
        <v>0</v>
      </c>
    </row>
    <row r="158" spans="1:7" ht="15">
      <c r="A158" s="18"/>
      <c r="B158" s="50" t="s">
        <v>201</v>
      </c>
      <c r="C158" s="50"/>
      <c r="D158" s="50"/>
      <c r="E158" s="50"/>
      <c r="F158" s="50"/>
      <c r="G158" s="19">
        <f>IF(SUM(G152:G157)&gt;12,"12",SUM(G152:G157))</f>
        <v>0</v>
      </c>
    </row>
    <row r="159" spans="1:7" ht="15">
      <c r="A159" s="32"/>
      <c r="B159" s="32"/>
      <c r="C159" s="32"/>
      <c r="D159" s="32"/>
      <c r="E159" s="32"/>
      <c r="F159" s="32"/>
      <c r="G159" s="32"/>
    </row>
    <row r="160" spans="1:7" ht="15">
      <c r="A160" s="10" t="s">
        <v>202</v>
      </c>
      <c r="B160" s="43" t="s">
        <v>203</v>
      </c>
      <c r="C160" s="43"/>
      <c r="D160" s="43"/>
      <c r="E160" s="43"/>
      <c r="F160" s="43"/>
      <c r="G160" s="44"/>
    </row>
    <row r="161" spans="1:7" ht="15">
      <c r="A161" s="13" t="s">
        <v>204</v>
      </c>
      <c r="B161" s="59" t="s">
        <v>266</v>
      </c>
      <c r="C161" s="59"/>
      <c r="D161" s="59"/>
      <c r="E161" s="59"/>
      <c r="F161" s="14"/>
      <c r="G161" s="25">
        <f>IF(F161*4&gt;2,"8",F161*4)</f>
        <v>0</v>
      </c>
    </row>
    <row r="162" spans="1:7" ht="15">
      <c r="A162" s="16" t="s">
        <v>205</v>
      </c>
      <c r="B162" s="31" t="s">
        <v>267</v>
      </c>
      <c r="C162" s="31"/>
      <c r="D162" s="31"/>
      <c r="E162" s="31"/>
      <c r="F162" s="12"/>
      <c r="G162" s="26">
        <f>F162*15</f>
        <v>0</v>
      </c>
    </row>
    <row r="163" spans="1:7" ht="15">
      <c r="A163" s="16" t="s">
        <v>206</v>
      </c>
      <c r="B163" s="31" t="s">
        <v>268</v>
      </c>
      <c r="C163" s="31"/>
      <c r="D163" s="31"/>
      <c r="E163" s="31"/>
      <c r="F163" s="12"/>
      <c r="G163" s="26">
        <f>F163*10</f>
        <v>0</v>
      </c>
    </row>
    <row r="164" spans="1:7" ht="15">
      <c r="A164" s="16" t="s">
        <v>207</v>
      </c>
      <c r="B164" s="31" t="s">
        <v>269</v>
      </c>
      <c r="C164" s="31"/>
      <c r="D164" s="31"/>
      <c r="E164" s="31"/>
      <c r="F164" s="12"/>
      <c r="G164" s="26">
        <f>F164*2</f>
        <v>0</v>
      </c>
    </row>
    <row r="165" spans="1:7" ht="15">
      <c r="A165" s="16" t="s">
        <v>208</v>
      </c>
      <c r="B165" s="31" t="s">
        <v>270</v>
      </c>
      <c r="C165" s="31"/>
      <c r="D165" s="31"/>
      <c r="E165" s="31"/>
      <c r="F165" s="12"/>
      <c r="G165" s="26">
        <f>IF(F165&gt;4,"4",F165*1)</f>
        <v>0</v>
      </c>
    </row>
    <row r="166" spans="1:7" ht="15">
      <c r="A166" s="18"/>
      <c r="B166" s="50" t="s">
        <v>159</v>
      </c>
      <c r="C166" s="50"/>
      <c r="D166" s="50"/>
      <c r="E166" s="50"/>
      <c r="F166" s="50"/>
      <c r="G166" s="19">
        <f>IF(SUM(G161:G165)&gt;60,"60",SUM(G161:G165))</f>
        <v>0</v>
      </c>
    </row>
    <row r="167" spans="1:7" ht="24.75" customHeight="1">
      <c r="A167" s="32"/>
      <c r="B167" s="32"/>
      <c r="C167" s="32"/>
      <c r="D167" s="32"/>
      <c r="E167" s="32"/>
      <c r="F167" s="32"/>
      <c r="G167" s="32"/>
    </row>
    <row r="168" spans="1:7" ht="30" customHeight="1">
      <c r="A168" s="46" t="s">
        <v>285</v>
      </c>
      <c r="B168" s="47"/>
      <c r="C168" s="47"/>
      <c r="D168" s="47"/>
      <c r="E168" s="47"/>
      <c r="F168" s="48">
        <f>G22+G34+G44+G58+G67+G79+G86+G92+G113+G129+G137+G149+G158+G166</f>
        <v>0</v>
      </c>
      <c r="G168" s="49"/>
    </row>
    <row r="169" spans="1:7" ht="30" customHeight="1">
      <c r="A169" s="32"/>
      <c r="B169" s="32"/>
      <c r="C169" s="32"/>
      <c r="D169" s="32"/>
      <c r="E169" s="32"/>
      <c r="F169" s="32"/>
      <c r="G169" s="32"/>
    </row>
    <row r="170" spans="1:7" ht="79.5" customHeight="1">
      <c r="A170" s="33" t="s">
        <v>286</v>
      </c>
      <c r="B170" s="34"/>
      <c r="C170" s="34"/>
      <c r="D170" s="34"/>
      <c r="E170" s="34"/>
      <c r="F170" s="34"/>
      <c r="G170" s="34"/>
    </row>
  </sheetData>
  <sheetProtection sheet="1"/>
  <mergeCells count="180">
    <mergeCell ref="E10:G10"/>
    <mergeCell ref="A114:G114"/>
    <mergeCell ref="E13:G13"/>
    <mergeCell ref="A13:D13"/>
    <mergeCell ref="A11:D11"/>
    <mergeCell ref="A6:D6"/>
    <mergeCell ref="E6:G6"/>
    <mergeCell ref="A7:D7"/>
    <mergeCell ref="E7:G7"/>
    <mergeCell ref="A8:D8"/>
    <mergeCell ref="E8:G8"/>
    <mergeCell ref="A10:D10"/>
    <mergeCell ref="E11:G11"/>
    <mergeCell ref="B166:F166"/>
    <mergeCell ref="A167:G167"/>
    <mergeCell ref="B158:F158"/>
    <mergeCell ref="A159:G159"/>
    <mergeCell ref="B160:G160"/>
    <mergeCell ref="B161:E161"/>
    <mergeCell ref="B162:E162"/>
    <mergeCell ref="B165:E165"/>
    <mergeCell ref="B155:E155"/>
    <mergeCell ref="B156:E156"/>
    <mergeCell ref="B157:E157"/>
    <mergeCell ref="B148:E148"/>
    <mergeCell ref="B149:F149"/>
    <mergeCell ref="A150:G150"/>
    <mergeCell ref="B151:G151"/>
    <mergeCell ref="B152:E152"/>
    <mergeCell ref="B153:E153"/>
    <mergeCell ref="B143:E143"/>
    <mergeCell ref="B144:E144"/>
    <mergeCell ref="B145:E145"/>
    <mergeCell ref="B146:E146"/>
    <mergeCell ref="B147:E147"/>
    <mergeCell ref="B154:E154"/>
    <mergeCell ref="B164:E164"/>
    <mergeCell ref="A130:G130"/>
    <mergeCell ref="B131:G131"/>
    <mergeCell ref="B132:E132"/>
    <mergeCell ref="B133:E133"/>
    <mergeCell ref="B134:E134"/>
    <mergeCell ref="B136:E136"/>
    <mergeCell ref="B137:F137"/>
    <mergeCell ref="A138:G138"/>
    <mergeCell ref="B135:E135"/>
    <mergeCell ref="B125:E125"/>
    <mergeCell ref="B126:E126"/>
    <mergeCell ref="B127:E127"/>
    <mergeCell ref="B128:E128"/>
    <mergeCell ref="B129:F129"/>
    <mergeCell ref="B163:E163"/>
    <mergeCell ref="B139:G139"/>
    <mergeCell ref="B140:E140"/>
    <mergeCell ref="B141:E141"/>
    <mergeCell ref="B142:E142"/>
    <mergeCell ref="B109:E109"/>
    <mergeCell ref="B120:E120"/>
    <mergeCell ref="B121:E121"/>
    <mergeCell ref="B122:E122"/>
    <mergeCell ref="B123:E123"/>
    <mergeCell ref="B124:E124"/>
    <mergeCell ref="B119:E119"/>
    <mergeCell ref="B110:E110"/>
    <mergeCell ref="B111:E111"/>
    <mergeCell ref="B112:E112"/>
    <mergeCell ref="B103:E103"/>
    <mergeCell ref="B117:E117"/>
    <mergeCell ref="B118:E118"/>
    <mergeCell ref="B113:F113"/>
    <mergeCell ref="B116:G116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91:E91"/>
    <mergeCell ref="B92:F92"/>
    <mergeCell ref="A93:G93"/>
    <mergeCell ref="B94:G94"/>
    <mergeCell ref="B95:E95"/>
    <mergeCell ref="B96:E96"/>
    <mergeCell ref="B85:E85"/>
    <mergeCell ref="B89:E89"/>
    <mergeCell ref="B90:E90"/>
    <mergeCell ref="B86:F86"/>
    <mergeCell ref="A87:G87"/>
    <mergeCell ref="B88:G88"/>
    <mergeCell ref="B83:E83"/>
    <mergeCell ref="B84:E84"/>
    <mergeCell ref="B74:E74"/>
    <mergeCell ref="B66:E66"/>
    <mergeCell ref="B67:F67"/>
    <mergeCell ref="A68:G68"/>
    <mergeCell ref="B72:E72"/>
    <mergeCell ref="B73:E73"/>
    <mergeCell ref="B54:E54"/>
    <mergeCell ref="B58:F58"/>
    <mergeCell ref="B61:G61"/>
    <mergeCell ref="B81:G81"/>
    <mergeCell ref="B82:E82"/>
    <mergeCell ref="B79:F79"/>
    <mergeCell ref="A80:G80"/>
    <mergeCell ref="B75:E75"/>
    <mergeCell ref="B76:E76"/>
    <mergeCell ref="B71:E71"/>
    <mergeCell ref="B64:E64"/>
    <mergeCell ref="B65:E65"/>
    <mergeCell ref="B55:E55"/>
    <mergeCell ref="B56:E56"/>
    <mergeCell ref="B57:E57"/>
    <mergeCell ref="B48:E48"/>
    <mergeCell ref="B47:E47"/>
    <mergeCell ref="B49:E49"/>
    <mergeCell ref="B41:E41"/>
    <mergeCell ref="B42:E42"/>
    <mergeCell ref="A23:G23"/>
    <mergeCell ref="A35:G35"/>
    <mergeCell ref="A45:G45"/>
    <mergeCell ref="B44:F44"/>
    <mergeCell ref="B33:E33"/>
    <mergeCell ref="B18:E18"/>
    <mergeCell ref="B19:E19"/>
    <mergeCell ref="B20:E20"/>
    <mergeCell ref="B34:F34"/>
    <mergeCell ref="B36:G36"/>
    <mergeCell ref="B38:E38"/>
    <mergeCell ref="B30:E30"/>
    <mergeCell ref="B29:E29"/>
    <mergeCell ref="B24:G24"/>
    <mergeCell ref="B46:G46"/>
    <mergeCell ref="B37:E37"/>
    <mergeCell ref="B25:E25"/>
    <mergeCell ref="B28:E28"/>
    <mergeCell ref="B31:E31"/>
    <mergeCell ref="B32:E32"/>
    <mergeCell ref="B39:E39"/>
    <mergeCell ref="B40:E40"/>
    <mergeCell ref="A2:G2"/>
    <mergeCell ref="A1:G1"/>
    <mergeCell ref="A4:B4"/>
    <mergeCell ref="C4:G4"/>
    <mergeCell ref="A15:G15"/>
    <mergeCell ref="A3:G3"/>
    <mergeCell ref="A5:B5"/>
    <mergeCell ref="A9:D9"/>
    <mergeCell ref="E9:G9"/>
    <mergeCell ref="E12:G12"/>
    <mergeCell ref="C5:E5"/>
    <mergeCell ref="B17:G17"/>
    <mergeCell ref="A12:D12"/>
    <mergeCell ref="B16:E16"/>
    <mergeCell ref="A168:E168"/>
    <mergeCell ref="F168:G168"/>
    <mergeCell ref="B22:F22"/>
    <mergeCell ref="B21:E21"/>
    <mergeCell ref="B51:E51"/>
    <mergeCell ref="B43:E43"/>
    <mergeCell ref="A170:G170"/>
    <mergeCell ref="A115:G115"/>
    <mergeCell ref="A60:G60"/>
    <mergeCell ref="A14:G14"/>
    <mergeCell ref="B26:E26"/>
    <mergeCell ref="B27:E27"/>
    <mergeCell ref="B52:E52"/>
    <mergeCell ref="B77:E77"/>
    <mergeCell ref="B78:E78"/>
    <mergeCell ref="B53:E53"/>
    <mergeCell ref="B50:E50"/>
    <mergeCell ref="A169:G169"/>
    <mergeCell ref="B62:E62"/>
    <mergeCell ref="B63:E63"/>
    <mergeCell ref="B69:G69"/>
    <mergeCell ref="B70:E70"/>
  </mergeCells>
  <printOptions horizontalCentered="1"/>
  <pageMargins left="0.5118110236220472" right="0.5118110236220472" top="0.5905511811023623" bottom="0.5905511811023623" header="0.31496062992125984" footer="0.31496062992125984"/>
  <pageSetup fitToHeight="3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1"/>
    </sheetView>
  </sheetViews>
  <sheetFormatPr defaultColWidth="9.140625" defaultRowHeight="15"/>
  <cols>
    <col min="2" max="2" width="12.7109375" style="0" customWidth="1"/>
    <col min="3" max="3" width="14.421875" style="0" customWidth="1"/>
    <col min="4" max="4" width="31.8515625" style="0" customWidth="1"/>
    <col min="5" max="5" width="5.7109375" style="0" customWidth="1"/>
    <col min="6" max="6" width="11.421875" style="0" customWidth="1"/>
  </cols>
  <sheetData>
    <row r="1" spans="1:5" ht="60" customHeight="1">
      <c r="A1" s="68" t="s">
        <v>28</v>
      </c>
      <c r="B1" s="69"/>
      <c r="C1" s="69"/>
      <c r="D1" s="69"/>
      <c r="E1" s="69"/>
    </row>
    <row r="2" spans="1:5" ht="42.75" customHeight="1">
      <c r="A2" s="64" t="s">
        <v>7</v>
      </c>
      <c r="B2" s="64"/>
      <c r="C2" s="64"/>
      <c r="D2" s="64"/>
      <c r="E2" s="64"/>
    </row>
    <row r="3" spans="1:5" ht="28.5" customHeight="1">
      <c r="A3" s="65" t="s">
        <v>6</v>
      </c>
      <c r="B3" s="65"/>
      <c r="C3" s="65"/>
      <c r="D3" s="65"/>
      <c r="E3" s="65"/>
    </row>
    <row r="4" spans="1:5" ht="15">
      <c r="A4" s="2" t="s">
        <v>1</v>
      </c>
      <c r="B4" s="66">
        <f>RELATÓRIO!C4</f>
        <v>0</v>
      </c>
      <c r="C4" s="66"/>
      <c r="D4" s="66"/>
      <c r="E4" s="66"/>
    </row>
    <row r="5" spans="1:5" ht="15">
      <c r="A5" s="2" t="s">
        <v>2</v>
      </c>
      <c r="B5" s="5">
        <f>RELATÓRIO!C12</f>
        <v>0</v>
      </c>
      <c r="C5" s="2" t="s">
        <v>3</v>
      </c>
      <c r="D5" s="66" t="e">
        <f>RELATÓRIO!#REF!</f>
        <v>#REF!</v>
      </c>
      <c r="E5" s="66"/>
    </row>
    <row r="6" spans="1:5" ht="15">
      <c r="A6" s="2" t="s">
        <v>9</v>
      </c>
      <c r="B6" s="6"/>
      <c r="C6" s="2" t="s">
        <v>8</v>
      </c>
      <c r="D6" s="67">
        <f>RELATÓRIO!G12</f>
        <v>0</v>
      </c>
      <c r="E6" s="67"/>
    </row>
    <row r="7" spans="1:5" ht="15">
      <c r="A7" s="62" t="s">
        <v>18</v>
      </c>
      <c r="B7" s="62"/>
      <c r="C7" s="62"/>
      <c r="D7" s="70"/>
      <c r="E7" s="70"/>
    </row>
    <row r="8" spans="1:5" s="1" customFormat="1" ht="28.5" customHeight="1">
      <c r="A8" s="65" t="s">
        <v>27</v>
      </c>
      <c r="B8" s="65"/>
      <c r="C8" s="65"/>
      <c r="D8" s="65"/>
      <c r="E8" s="65"/>
    </row>
    <row r="9" spans="1:5" ht="15">
      <c r="A9" s="62" t="s">
        <v>10</v>
      </c>
      <c r="B9" s="62"/>
      <c r="C9" s="62"/>
      <c r="D9" s="62"/>
      <c r="E9" s="3">
        <f>SUM(RELATÓRIO!G18:G20)</f>
        <v>0</v>
      </c>
    </row>
    <row r="10" spans="1:5" ht="15">
      <c r="A10" s="62" t="s">
        <v>11</v>
      </c>
      <c r="B10" s="62"/>
      <c r="C10" s="62"/>
      <c r="D10" s="62"/>
      <c r="E10" s="3">
        <f>SUM(RELATÓRIO!G25:G32)</f>
        <v>0</v>
      </c>
    </row>
    <row r="11" spans="1:5" ht="14.25" customHeight="1">
      <c r="A11" s="61" t="s">
        <v>17</v>
      </c>
      <c r="B11" s="61"/>
      <c r="C11" s="61"/>
      <c r="D11" s="61"/>
      <c r="E11" s="3">
        <f>SUM(RELATÓRIO!G47:G50)</f>
        <v>0</v>
      </c>
    </row>
    <row r="12" spans="1:5" ht="14.25" customHeight="1">
      <c r="A12" s="61" t="s">
        <v>12</v>
      </c>
      <c r="B12" s="61"/>
      <c r="C12" s="61"/>
      <c r="D12" s="61"/>
      <c r="E12" s="3" t="e">
        <f>SUM(RELATÓRIO!#REF!)</f>
        <v>#REF!</v>
      </c>
    </row>
    <row r="13" spans="1:5" ht="15">
      <c r="A13" s="62" t="s">
        <v>13</v>
      </c>
      <c r="B13" s="62"/>
      <c r="C13" s="62"/>
      <c r="D13" s="62"/>
      <c r="E13" s="3" t="e">
        <f>SUM(RELATÓRIO!#REF!)</f>
        <v>#REF!</v>
      </c>
    </row>
    <row r="14" spans="1:5" ht="15">
      <c r="A14" s="62" t="s">
        <v>14</v>
      </c>
      <c r="B14" s="62"/>
      <c r="C14" s="62"/>
      <c r="D14" s="62"/>
      <c r="E14" s="3" t="e">
        <f>SUM(RELATÓRIO!#REF!)</f>
        <v>#REF!</v>
      </c>
    </row>
    <row r="15" spans="1:5" ht="15">
      <c r="A15" s="62" t="s">
        <v>15</v>
      </c>
      <c r="B15" s="62"/>
      <c r="C15" s="62"/>
      <c r="D15" s="62"/>
      <c r="E15" s="3" t="e">
        <f>SUM(RELATÓRIO!#REF!)</f>
        <v>#REF!</v>
      </c>
    </row>
    <row r="16" spans="1:5" ht="15">
      <c r="A16" s="66" t="s">
        <v>16</v>
      </c>
      <c r="B16" s="66"/>
      <c r="C16" s="66"/>
      <c r="D16" s="66"/>
      <c r="E16" s="7">
        <f>RELATÓRIO!F168</f>
        <v>0</v>
      </c>
    </row>
    <row r="17" spans="1:5" ht="36.75" customHeight="1">
      <c r="A17" s="60" t="s">
        <v>19</v>
      </c>
      <c r="B17" s="60"/>
      <c r="C17" s="60"/>
      <c r="D17" s="60"/>
      <c r="E17" s="60"/>
    </row>
    <row r="18" spans="1:5" ht="69.75" customHeight="1">
      <c r="A18" s="63" t="s">
        <v>29</v>
      </c>
      <c r="B18" s="63"/>
      <c r="C18" s="63"/>
      <c r="D18" s="63"/>
      <c r="E18" s="63"/>
    </row>
    <row r="19" spans="1:5" ht="27" customHeight="1">
      <c r="A19" s="60" t="s">
        <v>20</v>
      </c>
      <c r="B19" s="60"/>
      <c r="C19" s="60"/>
      <c r="D19" s="60"/>
      <c r="E19" s="60"/>
    </row>
    <row r="20" spans="1:5" ht="31.5" customHeight="1">
      <c r="A20" s="60" t="s">
        <v>26</v>
      </c>
      <c r="B20" s="60"/>
      <c r="C20" s="60"/>
      <c r="D20" s="60"/>
      <c r="E20" s="60"/>
    </row>
    <row r="21" spans="1:5" ht="15">
      <c r="A21" s="41" t="s">
        <v>22</v>
      </c>
      <c r="B21" s="41"/>
      <c r="C21" s="41"/>
      <c r="D21" s="41"/>
      <c r="E21" s="41"/>
    </row>
    <row r="22" spans="1:5" ht="31.5" customHeight="1">
      <c r="A22" s="60" t="s">
        <v>26</v>
      </c>
      <c r="B22" s="60"/>
      <c r="C22" s="60"/>
      <c r="D22" s="60"/>
      <c r="E22" s="60"/>
    </row>
    <row r="23" spans="1:5" ht="15">
      <c r="A23" s="41" t="s">
        <v>21</v>
      </c>
      <c r="B23" s="41"/>
      <c r="C23" s="41"/>
      <c r="D23" s="41"/>
      <c r="E23" s="41"/>
    </row>
    <row r="24" spans="1:5" ht="31.5" customHeight="1">
      <c r="A24" s="60" t="s">
        <v>26</v>
      </c>
      <c r="B24" s="60"/>
      <c r="C24" s="60"/>
      <c r="D24" s="60"/>
      <c r="E24" s="60"/>
    </row>
    <row r="25" spans="1:5" ht="15">
      <c r="A25" s="41" t="s">
        <v>23</v>
      </c>
      <c r="B25" s="41"/>
      <c r="C25" s="41"/>
      <c r="D25" s="41"/>
      <c r="E25" s="41"/>
    </row>
    <row r="26" spans="1:5" s="4" customFormat="1" ht="39.75" customHeight="1">
      <c r="A26" s="71" t="s">
        <v>25</v>
      </c>
      <c r="B26" s="71"/>
      <c r="C26" s="71"/>
      <c r="D26" s="71"/>
      <c r="E26" s="71"/>
    </row>
    <row r="27" spans="1:5" ht="39.75" customHeight="1">
      <c r="A27" s="60" t="s">
        <v>26</v>
      </c>
      <c r="B27" s="60"/>
      <c r="C27" s="60"/>
      <c r="D27" s="60"/>
      <c r="E27" s="60"/>
    </row>
    <row r="28" spans="1:5" ht="28.5" customHeight="1">
      <c r="A28" s="64" t="s">
        <v>24</v>
      </c>
      <c r="B28" s="41"/>
      <c r="C28" s="41"/>
      <c r="D28" s="41"/>
      <c r="E28" s="41"/>
    </row>
  </sheetData>
  <sheetProtection sheet="1"/>
  <mergeCells count="29">
    <mergeCell ref="A2:E2"/>
    <mergeCell ref="A1:E1"/>
    <mergeCell ref="D7:E7"/>
    <mergeCell ref="A25:E25"/>
    <mergeCell ref="A26:E26"/>
    <mergeCell ref="A27:E27"/>
    <mergeCell ref="A7:C7"/>
    <mergeCell ref="A17:E17"/>
    <mergeCell ref="A9:D9"/>
    <mergeCell ref="A10:D10"/>
    <mergeCell ref="A28:E28"/>
    <mergeCell ref="A8:E8"/>
    <mergeCell ref="A3:E3"/>
    <mergeCell ref="B4:E4"/>
    <mergeCell ref="D5:E5"/>
    <mergeCell ref="D6:E6"/>
    <mergeCell ref="A15:D15"/>
    <mergeCell ref="A12:D12"/>
    <mergeCell ref="A13:D13"/>
    <mergeCell ref="A16:D16"/>
    <mergeCell ref="A22:E22"/>
    <mergeCell ref="A23:E23"/>
    <mergeCell ref="A24:E24"/>
    <mergeCell ref="A11:D11"/>
    <mergeCell ref="A14:D14"/>
    <mergeCell ref="A18:E18"/>
    <mergeCell ref="A19:E19"/>
    <mergeCell ref="A20:E20"/>
    <mergeCell ref="A21:E2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1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therebels.de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lipe333</dc:creator>
  <cp:keywords/>
  <dc:description/>
  <cp:lastModifiedBy>Admin</cp:lastModifiedBy>
  <cp:lastPrinted>2015-02-11T15:50:54Z</cp:lastPrinted>
  <dcterms:created xsi:type="dcterms:W3CDTF">2011-05-18T08:00:23Z</dcterms:created>
  <dcterms:modified xsi:type="dcterms:W3CDTF">2015-02-11T15:51:15Z</dcterms:modified>
  <cp:category/>
  <cp:version/>
  <cp:contentType/>
  <cp:contentStatus/>
</cp:coreProperties>
</file>