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40" windowHeight="1650" activeTab="0"/>
  </bookViews>
  <sheets>
    <sheet name="INSERIR NOTAS" sheetId="1" r:id="rId1"/>
    <sheet name="IMPRIMIR 1" sheetId="2" r:id="rId2"/>
    <sheet name="IMPRIMIR 2" sheetId="3" r:id="rId3"/>
  </sheets>
  <definedNames>
    <definedName name="_xlnm.Print_Area" localSheetId="1">'IMPRIMIR 1'!$A$1:$G$33</definedName>
    <definedName name="_xlnm.Print_Area" localSheetId="2">'IMPRIMIR 2'!$A$1:$F$42</definedName>
    <definedName name="_xlnm.Print_Area" localSheetId="0">'INSERIR NOTAS'!$A$9:$E$41</definedName>
  </definedNames>
  <calcPr fullCalcOnLoad="1"/>
</workbook>
</file>

<file path=xl/sharedStrings.xml><?xml version="1.0" encoding="utf-8"?>
<sst xmlns="http://schemas.openxmlformats.org/spreadsheetml/2006/main" count="82" uniqueCount="64">
  <si>
    <t>Per.</t>
  </si>
  <si>
    <t>Disciplina</t>
  </si>
  <si>
    <t>Cód.</t>
  </si>
  <si>
    <t>Instrumento Auxiliar Piano I</t>
  </si>
  <si>
    <t>Percepção e Estruturação Musical</t>
  </si>
  <si>
    <t>História da Música</t>
  </si>
  <si>
    <t>Técnica de Expressão Vocal</t>
  </si>
  <si>
    <t>Instrumento Auxiliar Piano II</t>
  </si>
  <si>
    <t>Harmonia Tradicional I</t>
  </si>
  <si>
    <t>Instrumento Auxiliar Piano III</t>
  </si>
  <si>
    <t>Prática de Conjunto I</t>
  </si>
  <si>
    <t>Harmonia Tradicional II</t>
  </si>
  <si>
    <t>História da Música Brasileira</t>
  </si>
  <si>
    <t>Instrumento Auxiliar Piano IV</t>
  </si>
  <si>
    <t>Prática de Conjunto II</t>
  </si>
  <si>
    <t>Harmonia Tradicional III</t>
  </si>
  <si>
    <t>Organização do Trabalho Pedagógico</t>
  </si>
  <si>
    <t>Instrumento Auxiliar Violão I</t>
  </si>
  <si>
    <t>Contraponto</t>
  </si>
  <si>
    <t>Prática de Conjunto III</t>
  </si>
  <si>
    <t>Canto Coral I</t>
  </si>
  <si>
    <t>Aproximação com a Prática</t>
  </si>
  <si>
    <t>Instrumento Auxiliar Violão II</t>
  </si>
  <si>
    <t>Canto Coral II</t>
  </si>
  <si>
    <t>Harmonia Popular Contemporânea</t>
  </si>
  <si>
    <t>Estágio Supervisionado II</t>
  </si>
  <si>
    <t>Expressão e Comunicação Musical</t>
  </si>
  <si>
    <t>Análise Musical</t>
  </si>
  <si>
    <t>Diagnóstico da Comunidade Educacional</t>
  </si>
  <si>
    <t>Nota</t>
  </si>
  <si>
    <t>INSTRUÇÕES DE PREENCHIMENTO</t>
  </si>
  <si>
    <t>1) Solicitar seu Histórico escolar do Currículo antigo (número 10);</t>
  </si>
  <si>
    <t>Matrícula:</t>
  </si>
  <si>
    <t>Nome:</t>
  </si>
  <si>
    <t>ALUNO</t>
  </si>
  <si>
    <t>20x/x</t>
  </si>
  <si>
    <r>
      <rPr>
        <b/>
        <sz val="11"/>
        <color indexed="8"/>
        <rFont val="Arial"/>
        <family val="2"/>
      </rPr>
      <t>UNIVERSIDADE FEDERAL DO MARANHÃO</t>
    </r>
    <r>
      <rPr>
        <sz val="11"/>
        <color indexed="8"/>
        <rFont val="Arial"/>
        <family val="2"/>
      </rPr>
      <t xml:space="preserve">
DEPARTAMENTO DE ARTES
CURSO DE MÚSICA</t>
    </r>
  </si>
  <si>
    <t xml:space="preserve">     Período de Ingresso:</t>
  </si>
  <si>
    <t>Código</t>
  </si>
  <si>
    <t>Tecnologia Informática Aplicada à Música</t>
  </si>
  <si>
    <t>Intervenção na Realidade Educacional</t>
  </si>
  <si>
    <t>Ilmo Sr.</t>
  </si>
  <si>
    <t>Me. MANOEL DE JESUS BARROS MARTINS</t>
  </si>
  <si>
    <t>Chefe do Departamento de Organização, Registro e Controle Acadêmico - DEOAC</t>
  </si>
  <si>
    <t>Prezado Senhor,</t>
  </si>
  <si>
    <t>escolar do(a) estudante possuidor do número de matrícula</t>
  </si>
  <si>
    <t>, sob a finalidade de realizar sua</t>
  </si>
  <si>
    <t>Migração Curricular (currículo 10 ao 15). Desde já a Coordenação agradece pelo cumprimento desta.</t>
  </si>
  <si>
    <t>Tab. 1 - Disciplinas a serem inseridas no currículo do mencionado aluno</t>
  </si>
  <si>
    <t xml:space="preserve">               Atenciosamente,</t>
  </si>
  <si>
    <r>
      <rPr>
        <b/>
        <sz val="14"/>
        <color indexed="8"/>
        <rFont val="Arial"/>
        <family val="2"/>
      </rPr>
      <t>Profa. Dra. Maria Verónica Pascucci</t>
    </r>
    <r>
      <rPr>
        <sz val="11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>Coordenadora do Curso de Música</t>
    </r>
  </si>
  <si>
    <r>
      <t xml:space="preserve">           A Coordenação do Curso de Música solicita a </t>
    </r>
    <r>
      <rPr>
        <b/>
        <sz val="11"/>
        <color indexed="8"/>
        <rFont val="Arial"/>
        <family val="2"/>
      </rPr>
      <t>inserção</t>
    </r>
    <r>
      <rPr>
        <sz val="11"/>
        <color indexed="8"/>
        <rFont val="Arial"/>
        <family val="2"/>
      </rPr>
      <t xml:space="preserve"> das disciplinas abaixo (tabela 1) no histórico</t>
    </r>
  </si>
  <si>
    <t>São Luís,</t>
  </si>
  <si>
    <r>
      <rPr>
        <b/>
        <sz val="14"/>
        <color indexed="8"/>
        <rFont val="Arial"/>
        <family val="2"/>
      </rPr>
      <t>UNIVERSIDADE FEDERAL DO MARANHÃO</t>
    </r>
    <r>
      <rPr>
        <sz val="14"/>
        <color indexed="8"/>
        <rFont val="Arial"/>
        <family val="2"/>
      </rPr>
      <t xml:space="preserve">
DEPARTAMENTO DE ARTES
CURSO DE MÚSICA</t>
    </r>
  </si>
  <si>
    <t xml:space="preserve">    antigo, para iniciar seu processo de migração curricular.</t>
  </si>
  <si>
    <r>
      <t xml:space="preserve">           A Coordenação do Curso de Música solicita a </t>
    </r>
    <r>
      <rPr>
        <b/>
        <sz val="11"/>
        <color indexed="8"/>
        <rFont val="Arial"/>
        <family val="2"/>
      </rPr>
      <t>remoção</t>
    </r>
    <r>
      <rPr>
        <sz val="11"/>
        <color indexed="8"/>
        <rFont val="Arial"/>
        <family val="2"/>
      </rPr>
      <t xml:space="preserve"> das disciplinas abaixo (tabela 1) do histórico</t>
    </r>
  </si>
  <si>
    <t>MU x</t>
  </si>
  <si>
    <t>Memorando Circular CCMU nº        /2011</t>
  </si>
  <si>
    <t>4) Imprimir as duas planilhas em anexo abaixo (IMPRIMIR 1 e IMPRIMIR 2);</t>
  </si>
  <si>
    <t>5) Levá-las à Coordenação, juntamente com seu Histórico escolar do currículo</t>
  </si>
  <si>
    <t>2) Inserir as notas das disciplinas abaixo que você cursou na coluna "NOTA";</t>
  </si>
  <si>
    <t>3) Inserir o período (Ano/Semestre) de curso da disciplina na coluna "PERÍODO";</t>
  </si>
  <si>
    <t>Período</t>
  </si>
  <si>
    <t>Tab. 1 - Disciplinas a serem removidas do currículo do mencionado aluno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</si>
</sst>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[$-F800]dddd\,\ mmmm\ dd\,\ yyyy"/>
    <numFmt numFmtId="172" formatCode="[$-416]d\ \ mmmm\,\ yyyy;@"/>
    <numFmt numFmtId="173" formatCode="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/>
    </border>
    <border>
      <left>
        <color indexed="63"/>
      </left>
      <right style="thin">
        <color theme="0" tint="-0.1499900072813034"/>
      </right>
      <top style="thin"/>
      <bottom style="thin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/>
      <right style="thin">
        <color theme="0" tint="-0.1499900072813034"/>
      </right>
      <top style="thin"/>
      <bottom style="thin"/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43" fillId="0" borderId="14" xfId="0" applyFont="1" applyBorder="1" applyAlignment="1" applyProtection="1">
      <alignment horizont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43" fillId="0" borderId="0" xfId="0" applyNumberFormat="1" applyFont="1" applyAlignment="1" applyProtection="1">
      <alignment horizontal="right"/>
      <protection hidden="1"/>
    </xf>
    <xf numFmtId="0" fontId="44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3" fillId="0" borderId="16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center"/>
      <protection hidden="1"/>
    </xf>
    <xf numFmtId="0" fontId="43" fillId="0" borderId="18" xfId="0" applyFont="1" applyBorder="1" applyAlignment="1" applyProtection="1">
      <alignment horizontal="center"/>
      <protection hidden="1"/>
    </xf>
    <xf numFmtId="0" fontId="43" fillId="0" borderId="19" xfId="0" applyFont="1" applyFill="1" applyBorder="1" applyAlignment="1" applyProtection="1">
      <alignment horizontal="center"/>
      <protection hidden="1"/>
    </xf>
    <xf numFmtId="0" fontId="43" fillId="0" borderId="20" xfId="0" applyFont="1" applyBorder="1" applyAlignment="1" applyProtection="1">
      <alignment horizontal="center"/>
      <protection hidden="1"/>
    </xf>
    <xf numFmtId="0" fontId="43" fillId="0" borderId="21" xfId="0" applyFont="1" applyBorder="1" applyAlignment="1" applyProtection="1">
      <alignment horizontal="center"/>
      <protection hidden="1"/>
    </xf>
    <xf numFmtId="49" fontId="44" fillId="0" borderId="11" xfId="0" applyNumberFormat="1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0" fontId="45" fillId="33" borderId="23" xfId="0" applyFont="1" applyFill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0" fontId="44" fillId="34" borderId="15" xfId="0" applyFont="1" applyFill="1" applyBorder="1" applyAlignment="1" applyProtection="1">
      <alignment horizontal="center"/>
      <protection hidden="1"/>
    </xf>
    <xf numFmtId="0" fontId="42" fillId="0" borderId="0" xfId="0" applyFont="1" applyAlignment="1">
      <alignment horizontal="right"/>
    </xf>
    <xf numFmtId="0" fontId="45" fillId="33" borderId="22" xfId="0" applyFont="1" applyFill="1" applyBorder="1" applyAlignment="1" applyProtection="1">
      <alignment horizontal="center"/>
      <protection locked="0"/>
    </xf>
    <xf numFmtId="0" fontId="45" fillId="33" borderId="23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43" fillId="0" borderId="25" xfId="0" applyFont="1" applyBorder="1" applyAlignment="1" applyProtection="1">
      <alignment horizontal="center"/>
      <protection hidden="1"/>
    </xf>
    <xf numFmtId="0" fontId="43" fillId="0" borderId="26" xfId="0" applyFont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49" fontId="44" fillId="0" borderId="10" xfId="0" applyNumberFormat="1" applyFont="1" applyBorder="1" applyAlignment="1" applyProtection="1">
      <alignment horizontal="center"/>
      <protection locked="0"/>
    </xf>
    <xf numFmtId="49" fontId="44" fillId="0" borderId="28" xfId="0" applyNumberFormat="1" applyFont="1" applyBorder="1" applyAlignment="1" applyProtection="1">
      <alignment horizontal="center"/>
      <protection locked="0"/>
    </xf>
    <xf numFmtId="49" fontId="44" fillId="0" borderId="11" xfId="0" applyNumberFormat="1" applyFont="1" applyBorder="1" applyAlignment="1" applyProtection="1">
      <alignment horizontal="center"/>
      <protection locked="0"/>
    </xf>
    <xf numFmtId="49" fontId="44" fillId="0" borderId="17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3" fillId="0" borderId="29" xfId="0" applyFont="1" applyBorder="1" applyAlignment="1" applyProtection="1">
      <alignment horizontal="left"/>
      <protection hidden="1"/>
    </xf>
    <xf numFmtId="0" fontId="43" fillId="0" borderId="30" xfId="0" applyFont="1" applyBorder="1" applyAlignment="1" applyProtection="1">
      <alignment horizontal="left"/>
      <protection hidden="1"/>
    </xf>
    <xf numFmtId="0" fontId="43" fillId="0" borderId="22" xfId="0" applyFont="1" applyBorder="1" applyAlignment="1" applyProtection="1">
      <alignment horizontal="center" vertical="center"/>
      <protection hidden="1"/>
    </xf>
    <xf numFmtId="0" fontId="43" fillId="0" borderId="23" xfId="0" applyFont="1" applyBorder="1" applyAlignment="1" applyProtection="1">
      <alignment horizontal="center" vertical="center"/>
      <protection hidden="1"/>
    </xf>
    <xf numFmtId="0" fontId="43" fillId="0" borderId="31" xfId="0" applyFont="1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 horizontal="center"/>
      <protection hidden="1"/>
    </xf>
    <xf numFmtId="0" fontId="43" fillId="0" borderId="32" xfId="0" applyFont="1" applyBorder="1" applyAlignment="1" applyProtection="1">
      <alignment horizontal="left"/>
      <protection hidden="1"/>
    </xf>
    <xf numFmtId="0" fontId="43" fillId="0" borderId="33" xfId="0" applyFont="1" applyBorder="1" applyAlignment="1" applyProtection="1">
      <alignment horizontal="left"/>
      <protection hidden="1"/>
    </xf>
    <xf numFmtId="0" fontId="43" fillId="0" borderId="34" xfId="0" applyFont="1" applyBorder="1" applyAlignment="1" applyProtection="1">
      <alignment horizontal="left"/>
      <protection hidden="1"/>
    </xf>
    <xf numFmtId="0" fontId="43" fillId="0" borderId="35" xfId="0" applyFont="1" applyBorder="1" applyAlignment="1" applyProtection="1">
      <alignment horizontal="left"/>
      <protection hidden="1"/>
    </xf>
    <xf numFmtId="0" fontId="43" fillId="0" borderId="24" xfId="0" applyFont="1" applyBorder="1" applyAlignment="1" applyProtection="1">
      <alignment horizontal="center" vertical="center"/>
      <protection hidden="1"/>
    </xf>
    <xf numFmtId="0" fontId="43" fillId="0" borderId="36" xfId="0" applyFont="1" applyBorder="1" applyAlignment="1" applyProtection="1">
      <alignment horizontal="left"/>
      <protection hidden="1"/>
    </xf>
    <xf numFmtId="0" fontId="43" fillId="0" borderId="10" xfId="0" applyFont="1" applyBorder="1" applyAlignment="1" applyProtection="1">
      <alignment horizontal="left"/>
      <protection hidden="1"/>
    </xf>
    <xf numFmtId="0" fontId="43" fillId="0" borderId="19" xfId="0" applyFont="1" applyBorder="1" applyAlignment="1" applyProtection="1">
      <alignment horizontal="left"/>
      <protection hidden="1"/>
    </xf>
    <xf numFmtId="0" fontId="43" fillId="0" borderId="11" xfId="0" applyFont="1" applyBorder="1" applyAlignment="1" applyProtection="1">
      <alignment horizontal="left"/>
      <protection hidden="1"/>
    </xf>
    <xf numFmtId="0" fontId="43" fillId="0" borderId="37" xfId="0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0" fontId="43" fillId="0" borderId="38" xfId="0" applyFont="1" applyFill="1" applyBorder="1" applyAlignment="1" applyProtection="1">
      <alignment horizontal="left"/>
      <protection hidden="1"/>
    </xf>
    <xf numFmtId="0" fontId="43" fillId="0" borderId="11" xfId="0" applyFont="1" applyFill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locked="0"/>
    </xf>
    <xf numFmtId="173" fontId="43" fillId="0" borderId="0" xfId="0" applyNumberFormat="1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wrapText="1"/>
      <protection hidden="1"/>
    </xf>
    <xf numFmtId="0" fontId="43" fillId="0" borderId="39" xfId="0" applyFont="1" applyBorder="1" applyAlignment="1" applyProtection="1">
      <alignment horizontal="center"/>
      <protection hidden="1"/>
    </xf>
    <xf numFmtId="0" fontId="43" fillId="0" borderId="40" xfId="0" applyFont="1" applyBorder="1" applyAlignment="1" applyProtection="1">
      <alignment horizontal="center"/>
      <protection hidden="1"/>
    </xf>
    <xf numFmtId="0" fontId="43" fillId="0" borderId="41" xfId="0" applyFont="1" applyBorder="1" applyAlignment="1" applyProtection="1">
      <alignment horizontal="left"/>
      <protection hidden="1"/>
    </xf>
    <xf numFmtId="0" fontId="48" fillId="0" borderId="0" xfId="0" applyFont="1" applyAlignment="1" applyProtection="1">
      <alignment horizontal="center" vertical="top" wrapText="1"/>
      <protection hidden="1"/>
    </xf>
    <xf numFmtId="0" fontId="43" fillId="0" borderId="0" xfId="0" applyFont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left"/>
      <protection hidden="1"/>
    </xf>
    <xf numFmtId="0" fontId="50" fillId="0" borderId="0" xfId="0" applyFont="1" applyAlignment="1" applyProtection="1">
      <alignment horizontal="left"/>
      <protection hidden="1"/>
    </xf>
    <xf numFmtId="0" fontId="51" fillId="0" borderId="0" xfId="0" applyFont="1" applyAlignment="1" applyProtection="1">
      <alignment horizontal="left"/>
      <protection hidden="1"/>
    </xf>
    <xf numFmtId="0" fontId="43" fillId="0" borderId="38" xfId="0" applyFont="1" applyBorder="1" applyAlignment="1" applyProtection="1">
      <alignment horizontal="left"/>
      <protection hidden="1"/>
    </xf>
    <xf numFmtId="0" fontId="43" fillId="0" borderId="28" xfId="0" applyFont="1" applyBorder="1" applyAlignment="1" applyProtection="1">
      <alignment horizontal="center"/>
      <protection hidden="1"/>
    </xf>
    <xf numFmtId="0" fontId="43" fillId="0" borderId="25" xfId="0" applyFont="1" applyBorder="1" applyAlignment="1" applyProtection="1">
      <alignment horizontal="center"/>
      <protection hidden="1"/>
    </xf>
    <xf numFmtId="0" fontId="43" fillId="0" borderId="42" xfId="0" applyFont="1" applyBorder="1" applyAlignment="1" applyProtection="1">
      <alignment horizontal="left"/>
      <protection hidden="1"/>
    </xf>
    <xf numFmtId="0" fontId="43" fillId="0" borderId="26" xfId="0" applyFont="1" applyBorder="1" applyAlignment="1" applyProtection="1">
      <alignment horizontal="left"/>
      <protection hidden="1"/>
    </xf>
    <xf numFmtId="0" fontId="43" fillId="0" borderId="27" xfId="0" applyFont="1" applyBorder="1" applyAlignment="1" applyProtection="1">
      <alignment horizontal="left"/>
      <protection hidden="1"/>
    </xf>
    <xf numFmtId="0" fontId="43" fillId="0" borderId="43" xfId="0" applyFont="1" applyBorder="1" applyAlignment="1" applyProtection="1">
      <alignment horizontal="center"/>
      <protection hidden="1"/>
    </xf>
    <xf numFmtId="0" fontId="43" fillId="0" borderId="44" xfId="0" applyFont="1" applyBorder="1" applyAlignment="1" applyProtection="1">
      <alignment horizontal="center"/>
      <protection hidden="1"/>
    </xf>
    <xf numFmtId="0" fontId="43" fillId="0" borderId="45" xfId="0" applyFont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8</xdr:row>
      <xdr:rowOff>47625</xdr:rowOff>
    </xdr:from>
    <xdr:to>
      <xdr:col>2</xdr:col>
      <xdr:colOff>419100</xdr:colOff>
      <xdr:row>8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85925"/>
          <a:ext cx="3714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200025</xdr:colOff>
      <xdr:row>8</xdr:row>
      <xdr:rowOff>76200</xdr:rowOff>
    </xdr:from>
    <xdr:to>
      <xdr:col>6</xdr:col>
      <xdr:colOff>257175</xdr:colOff>
      <xdr:row>8</xdr:row>
      <xdr:rowOff>476250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714500"/>
          <a:ext cx="7143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66675</xdr:rowOff>
    </xdr:from>
    <xdr:to>
      <xdr:col>2</xdr:col>
      <xdr:colOff>104775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4762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523875</xdr:colOff>
      <xdr:row>0</xdr:row>
      <xdr:rowOff>57150</xdr:rowOff>
    </xdr:from>
    <xdr:to>
      <xdr:col>6</xdr:col>
      <xdr:colOff>190500</xdr:colOff>
      <xdr:row>0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57150"/>
          <a:ext cx="10191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66675</xdr:rowOff>
    </xdr:from>
    <xdr:to>
      <xdr:col>2</xdr:col>
      <xdr:colOff>104775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4762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523875</xdr:colOff>
      <xdr:row>0</xdr:row>
      <xdr:rowOff>57150</xdr:rowOff>
    </xdr:from>
    <xdr:to>
      <xdr:col>5</xdr:col>
      <xdr:colOff>866775</xdr:colOff>
      <xdr:row>0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57150"/>
          <a:ext cx="10191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5"/>
  <cols>
    <col min="1" max="2" width="5.28125" style="0" customWidth="1"/>
    <col min="3" max="4" width="21.57421875" style="0" customWidth="1"/>
    <col min="5" max="5" width="9.8515625" style="0" customWidth="1"/>
    <col min="6" max="6" width="10.421875" style="0" hidden="1" customWidth="1"/>
  </cols>
  <sheetData>
    <row r="1" spans="1:7" ht="24" customHeight="1">
      <c r="A1" s="38" t="s">
        <v>30</v>
      </c>
      <c r="B1" s="38"/>
      <c r="C1" s="38"/>
      <c r="D1" s="38"/>
      <c r="E1" s="38"/>
      <c r="F1" s="38"/>
      <c r="G1" s="38"/>
    </row>
    <row r="2" spans="1:7" s="1" customFormat="1" ht="15">
      <c r="A2" s="31" t="s">
        <v>31</v>
      </c>
      <c r="B2" s="31"/>
      <c r="C2" s="31"/>
      <c r="D2" s="31"/>
      <c r="E2" s="31"/>
      <c r="F2" s="31"/>
      <c r="G2" s="31"/>
    </row>
    <row r="3" spans="1:7" s="1" customFormat="1" ht="15">
      <c r="A3" s="31" t="s">
        <v>60</v>
      </c>
      <c r="B3" s="31"/>
      <c r="C3" s="31"/>
      <c r="D3" s="31"/>
      <c r="E3" s="31"/>
      <c r="F3" s="31"/>
      <c r="G3" s="31"/>
    </row>
    <row r="4" spans="1:7" s="1" customFormat="1" ht="15">
      <c r="A4" s="31" t="s">
        <v>61</v>
      </c>
      <c r="B4" s="31"/>
      <c r="C4" s="31"/>
      <c r="D4" s="31"/>
      <c r="E4" s="31"/>
      <c r="F4" s="31"/>
      <c r="G4" s="31"/>
    </row>
    <row r="5" spans="1:7" s="1" customFormat="1" ht="15">
      <c r="A5" s="31" t="s">
        <v>58</v>
      </c>
      <c r="B5" s="31"/>
      <c r="C5" s="31"/>
      <c r="D5" s="31"/>
      <c r="E5" s="31"/>
      <c r="F5" s="31"/>
      <c r="G5" s="31"/>
    </row>
    <row r="6" spans="1:7" s="1" customFormat="1" ht="15">
      <c r="A6" s="31" t="s">
        <v>59</v>
      </c>
      <c r="B6" s="31"/>
      <c r="C6" s="31"/>
      <c r="D6" s="31"/>
      <c r="E6" s="31"/>
      <c r="F6" s="31"/>
      <c r="G6" s="31"/>
    </row>
    <row r="7" spans="1:7" s="1" customFormat="1" ht="15">
      <c r="A7" s="31" t="s">
        <v>54</v>
      </c>
      <c r="B7" s="31"/>
      <c r="C7" s="31"/>
      <c r="D7" s="31"/>
      <c r="E7" s="31"/>
      <c r="F7" s="31"/>
      <c r="G7" s="31"/>
    </row>
    <row r="8" spans="1:7" s="1" customFormat="1" ht="15">
      <c r="A8" s="30"/>
      <c r="B8" s="30"/>
      <c r="C8" s="30"/>
      <c r="D8" s="30"/>
      <c r="E8" s="30"/>
      <c r="F8" s="30"/>
      <c r="G8" s="30"/>
    </row>
    <row r="9" spans="1:7" s="1" customFormat="1" ht="43.5" customHeight="1">
      <c r="A9" s="32" t="s">
        <v>36</v>
      </c>
      <c r="B9" s="32"/>
      <c r="C9" s="32"/>
      <c r="D9" s="32"/>
      <c r="E9" s="32"/>
      <c r="F9" s="32"/>
      <c r="G9" s="32"/>
    </row>
    <row r="10" spans="1:7" ht="15">
      <c r="A10" s="50" t="s">
        <v>33</v>
      </c>
      <c r="B10" s="51"/>
      <c r="C10" s="33" t="s">
        <v>34</v>
      </c>
      <c r="D10" s="33"/>
      <c r="E10" s="33"/>
      <c r="F10" s="33"/>
      <c r="G10" s="34"/>
    </row>
    <row r="11" spans="1:7" ht="15">
      <c r="A11" s="52" t="s">
        <v>32</v>
      </c>
      <c r="B11" s="53"/>
      <c r="C11" s="18" t="s">
        <v>56</v>
      </c>
      <c r="D11" s="4" t="s">
        <v>37</v>
      </c>
      <c r="E11" s="35" t="s">
        <v>35</v>
      </c>
      <c r="F11" s="35"/>
      <c r="G11" s="36"/>
    </row>
    <row r="12" spans="1:7" ht="14.25">
      <c r="A12" s="37"/>
      <c r="B12" s="37"/>
      <c r="C12" s="37"/>
      <c r="D12" s="37"/>
      <c r="E12" s="37"/>
      <c r="F12" s="37"/>
      <c r="G12" s="37"/>
    </row>
    <row r="13" spans="1:7" ht="15">
      <c r="A13" s="8" t="s">
        <v>0</v>
      </c>
      <c r="B13" s="3" t="s">
        <v>2</v>
      </c>
      <c r="C13" s="43" t="s">
        <v>1</v>
      </c>
      <c r="D13" s="44"/>
      <c r="E13" s="22" t="s">
        <v>29</v>
      </c>
      <c r="F13" s="23"/>
      <c r="G13" s="22" t="s">
        <v>62</v>
      </c>
    </row>
    <row r="14" spans="1:7" ht="15">
      <c r="A14" s="41">
        <v>1</v>
      </c>
      <c r="B14" s="5">
        <v>5739</v>
      </c>
      <c r="C14" s="45" t="s">
        <v>3</v>
      </c>
      <c r="D14" s="46"/>
      <c r="E14" s="19"/>
      <c r="F14" s="11"/>
      <c r="G14" s="24"/>
    </row>
    <row r="15" spans="1:7" ht="15">
      <c r="A15" s="42"/>
      <c r="B15" s="6">
        <v>5740</v>
      </c>
      <c r="C15" s="39" t="s">
        <v>4</v>
      </c>
      <c r="D15" s="40"/>
      <c r="E15" s="20"/>
      <c r="F15" s="11"/>
      <c r="G15" s="25"/>
    </row>
    <row r="16" spans="1:7" ht="15">
      <c r="A16" s="42"/>
      <c r="B16" s="6">
        <v>5741</v>
      </c>
      <c r="C16" s="39" t="s">
        <v>5</v>
      </c>
      <c r="D16" s="40"/>
      <c r="E16" s="20"/>
      <c r="F16" s="11"/>
      <c r="G16" s="25"/>
    </row>
    <row r="17" spans="1:7" ht="15">
      <c r="A17" s="42"/>
      <c r="B17" s="6">
        <v>5748</v>
      </c>
      <c r="C17" s="39" t="s">
        <v>6</v>
      </c>
      <c r="D17" s="40"/>
      <c r="E17" s="20"/>
      <c r="F17" s="11"/>
      <c r="G17" s="25"/>
    </row>
    <row r="18" spans="1:7" ht="15">
      <c r="A18" s="42">
        <v>2</v>
      </c>
      <c r="B18" s="6">
        <v>5746</v>
      </c>
      <c r="C18" s="39" t="s">
        <v>7</v>
      </c>
      <c r="D18" s="40"/>
      <c r="E18" s="20"/>
      <c r="F18" s="11"/>
      <c r="G18" s="25"/>
    </row>
    <row r="19" spans="1:7" ht="15">
      <c r="A19" s="42"/>
      <c r="B19" s="6">
        <v>5747</v>
      </c>
      <c r="C19" s="39" t="s">
        <v>8</v>
      </c>
      <c r="D19" s="40"/>
      <c r="E19" s="20"/>
      <c r="F19" s="11"/>
      <c r="G19" s="25"/>
    </row>
    <row r="20" spans="1:7" ht="15">
      <c r="A20" s="42">
        <v>3</v>
      </c>
      <c r="B20" s="6">
        <v>5752</v>
      </c>
      <c r="C20" s="39" t="s">
        <v>9</v>
      </c>
      <c r="D20" s="40"/>
      <c r="E20" s="20"/>
      <c r="F20" s="11">
        <f>IF(E20="","",IF(E20&lt;70,"",45))</f>
      </c>
      <c r="G20" s="25"/>
    </row>
    <row r="21" spans="1:7" ht="15">
      <c r="A21" s="42"/>
      <c r="B21" s="6">
        <v>5753</v>
      </c>
      <c r="C21" s="39" t="s">
        <v>10</v>
      </c>
      <c r="D21" s="40"/>
      <c r="E21" s="20"/>
      <c r="F21" s="11"/>
      <c r="G21" s="25"/>
    </row>
    <row r="22" spans="1:7" ht="15">
      <c r="A22" s="42"/>
      <c r="B22" s="6">
        <v>5754</v>
      </c>
      <c r="C22" s="39" t="s">
        <v>11</v>
      </c>
      <c r="D22" s="40"/>
      <c r="E22" s="20"/>
      <c r="F22" s="11"/>
      <c r="G22" s="25"/>
    </row>
    <row r="23" spans="1:7" ht="15">
      <c r="A23" s="42"/>
      <c r="B23" s="6">
        <v>5756</v>
      </c>
      <c r="C23" s="39" t="s">
        <v>12</v>
      </c>
      <c r="D23" s="40"/>
      <c r="E23" s="20"/>
      <c r="F23" s="11"/>
      <c r="G23" s="25"/>
    </row>
    <row r="24" spans="1:7" ht="15">
      <c r="A24" s="42"/>
      <c r="B24" s="6">
        <v>5758</v>
      </c>
      <c r="C24" s="39" t="s">
        <v>28</v>
      </c>
      <c r="D24" s="40"/>
      <c r="E24" s="20"/>
      <c r="F24" s="11">
        <f>IF(E24="","",IF(E24&lt;70,"",90))</f>
      </c>
      <c r="G24" s="25"/>
    </row>
    <row r="25" spans="1:7" ht="15">
      <c r="A25" s="42">
        <v>4</v>
      </c>
      <c r="B25" s="6">
        <v>5759</v>
      </c>
      <c r="C25" s="39" t="s">
        <v>13</v>
      </c>
      <c r="D25" s="40"/>
      <c r="E25" s="20"/>
      <c r="F25" s="11">
        <f>IF(E25="","",IF(E25&lt;70,"",45))</f>
      </c>
      <c r="G25" s="25"/>
    </row>
    <row r="26" spans="1:7" ht="15">
      <c r="A26" s="42"/>
      <c r="B26" s="6">
        <v>5760</v>
      </c>
      <c r="C26" s="39" t="s">
        <v>14</v>
      </c>
      <c r="D26" s="40"/>
      <c r="E26" s="20"/>
      <c r="F26" s="11"/>
      <c r="G26" s="25"/>
    </row>
    <row r="27" spans="1:7" ht="15">
      <c r="A27" s="42"/>
      <c r="B27" s="6">
        <v>5761</v>
      </c>
      <c r="C27" s="39" t="s">
        <v>15</v>
      </c>
      <c r="D27" s="40"/>
      <c r="E27" s="20"/>
      <c r="F27" s="11"/>
      <c r="G27" s="25"/>
    </row>
    <row r="28" spans="1:7" ht="15">
      <c r="A28" s="42"/>
      <c r="B28" s="6">
        <v>5764</v>
      </c>
      <c r="C28" s="39" t="s">
        <v>16</v>
      </c>
      <c r="D28" s="40"/>
      <c r="E28" s="20"/>
      <c r="F28" s="11">
        <f>IF(E28="","",IF(E28&lt;70,"",120))</f>
      </c>
      <c r="G28" s="25"/>
    </row>
    <row r="29" spans="1:7" ht="15">
      <c r="A29" s="42">
        <v>5</v>
      </c>
      <c r="B29" s="6">
        <v>5765</v>
      </c>
      <c r="C29" s="39" t="s">
        <v>17</v>
      </c>
      <c r="D29" s="40"/>
      <c r="E29" s="20"/>
      <c r="F29" s="11"/>
      <c r="G29" s="25"/>
    </row>
    <row r="30" spans="1:7" ht="15">
      <c r="A30" s="42"/>
      <c r="B30" s="6">
        <v>5766</v>
      </c>
      <c r="C30" s="39" t="s">
        <v>18</v>
      </c>
      <c r="D30" s="40"/>
      <c r="E30" s="20"/>
      <c r="F30" s="11">
        <f>IF(E30="","",IF(E30&lt;70,"",60))</f>
      </c>
      <c r="G30" s="25"/>
    </row>
    <row r="31" spans="1:7" ht="15">
      <c r="A31" s="42"/>
      <c r="B31" s="6">
        <v>5767</v>
      </c>
      <c r="C31" s="39" t="s">
        <v>19</v>
      </c>
      <c r="D31" s="40"/>
      <c r="E31" s="20"/>
      <c r="F31" s="11"/>
      <c r="G31" s="25"/>
    </row>
    <row r="32" spans="1:7" ht="15">
      <c r="A32" s="42"/>
      <c r="B32" s="6">
        <v>5769</v>
      </c>
      <c r="C32" s="39" t="s">
        <v>20</v>
      </c>
      <c r="D32" s="40"/>
      <c r="E32" s="20"/>
      <c r="F32" s="11"/>
      <c r="G32" s="25"/>
    </row>
    <row r="33" spans="1:7" ht="15">
      <c r="A33" s="42"/>
      <c r="B33" s="6">
        <v>5770</v>
      </c>
      <c r="C33" s="39" t="s">
        <v>21</v>
      </c>
      <c r="D33" s="40"/>
      <c r="E33" s="20"/>
      <c r="F33" s="11">
        <f>IF(E33="","",IF(E33&lt;70,"",120))</f>
      </c>
      <c r="G33" s="25"/>
    </row>
    <row r="34" spans="1:7" ht="15">
      <c r="A34" s="42">
        <v>6</v>
      </c>
      <c r="B34" s="6">
        <v>5772</v>
      </c>
      <c r="C34" s="39" t="s">
        <v>22</v>
      </c>
      <c r="D34" s="40"/>
      <c r="E34" s="20"/>
      <c r="F34" s="11"/>
      <c r="G34" s="25"/>
    </row>
    <row r="35" spans="1:7" ht="15">
      <c r="A35" s="42"/>
      <c r="B35" s="6">
        <v>5773</v>
      </c>
      <c r="C35" s="39" t="s">
        <v>23</v>
      </c>
      <c r="D35" s="40"/>
      <c r="E35" s="20"/>
      <c r="F35" s="11"/>
      <c r="G35" s="25"/>
    </row>
    <row r="36" spans="1:7" ht="15">
      <c r="A36" s="42"/>
      <c r="B36" s="6">
        <v>5774</v>
      </c>
      <c r="C36" s="39" t="s">
        <v>24</v>
      </c>
      <c r="D36" s="40"/>
      <c r="E36" s="20"/>
      <c r="F36" s="11"/>
      <c r="G36" s="25"/>
    </row>
    <row r="37" spans="1:7" ht="15">
      <c r="A37" s="42"/>
      <c r="B37" s="6">
        <v>5776</v>
      </c>
      <c r="C37" s="39" t="s">
        <v>40</v>
      </c>
      <c r="D37" s="40"/>
      <c r="E37" s="20"/>
      <c r="F37" s="11">
        <f>IF(E37="","",IF(E37&lt;70,"",90))</f>
      </c>
      <c r="G37" s="25"/>
    </row>
    <row r="38" spans="1:7" ht="15">
      <c r="A38" s="42"/>
      <c r="B38" s="6">
        <v>5777</v>
      </c>
      <c r="C38" s="39" t="s">
        <v>25</v>
      </c>
      <c r="D38" s="40"/>
      <c r="E38" s="20"/>
      <c r="F38" s="11"/>
      <c r="G38" s="25"/>
    </row>
    <row r="39" spans="1:7" ht="15">
      <c r="A39" s="42">
        <v>7</v>
      </c>
      <c r="B39" s="6">
        <v>5780</v>
      </c>
      <c r="C39" s="39" t="s">
        <v>26</v>
      </c>
      <c r="D39" s="40"/>
      <c r="E39" s="20"/>
      <c r="F39" s="11">
        <f>IF(E39="","",IF(E39&lt;70,"",60))</f>
      </c>
      <c r="G39" s="25"/>
    </row>
    <row r="40" spans="1:7" ht="15">
      <c r="A40" s="42"/>
      <c r="B40" s="6">
        <v>5781</v>
      </c>
      <c r="C40" s="39" t="s">
        <v>27</v>
      </c>
      <c r="D40" s="40"/>
      <c r="E40" s="20"/>
      <c r="F40" s="11">
        <f>IF(E40="","",IF(E40&lt;70,"",60))</f>
      </c>
      <c r="G40" s="25"/>
    </row>
    <row r="41" spans="1:7" ht="15">
      <c r="A41" s="49"/>
      <c r="B41" s="7">
        <v>5778</v>
      </c>
      <c r="C41" s="47" t="s">
        <v>39</v>
      </c>
      <c r="D41" s="48"/>
      <c r="E41" s="21"/>
      <c r="F41" s="11">
        <f>IF(E41="","",IF(E41&lt;70,"",60))</f>
      </c>
      <c r="G41" s="26"/>
    </row>
  </sheetData>
  <sheetProtection password="D89D" sheet="1" objects="1" scenarios="1"/>
  <mergeCells count="50">
    <mergeCell ref="A39:A41"/>
    <mergeCell ref="C33:D33"/>
    <mergeCell ref="C34:D34"/>
    <mergeCell ref="C35:D35"/>
    <mergeCell ref="C36:D36"/>
    <mergeCell ref="A25:A28"/>
    <mergeCell ref="A29:A33"/>
    <mergeCell ref="A34:A38"/>
    <mergeCell ref="C37:D37"/>
    <mergeCell ref="C38:D38"/>
    <mergeCell ref="C39:D39"/>
    <mergeCell ref="C40:D40"/>
    <mergeCell ref="C41:D41"/>
    <mergeCell ref="C28:D28"/>
    <mergeCell ref="C29:D29"/>
    <mergeCell ref="C30:D30"/>
    <mergeCell ref="C31:D31"/>
    <mergeCell ref="C32:D32"/>
    <mergeCell ref="C25:D25"/>
    <mergeCell ref="C26:D26"/>
    <mergeCell ref="C27:D27"/>
    <mergeCell ref="C22:D22"/>
    <mergeCell ref="C13:D13"/>
    <mergeCell ref="C14:D14"/>
    <mergeCell ref="C15:D15"/>
    <mergeCell ref="C16:D16"/>
    <mergeCell ref="C17:D17"/>
    <mergeCell ref="C23:D23"/>
    <mergeCell ref="C18:D18"/>
    <mergeCell ref="C19:D19"/>
    <mergeCell ref="C20:D20"/>
    <mergeCell ref="C21:D21"/>
    <mergeCell ref="A14:A17"/>
    <mergeCell ref="A18:A19"/>
    <mergeCell ref="A20:A24"/>
    <mergeCell ref="C24:D24"/>
    <mergeCell ref="A1:G1"/>
    <mergeCell ref="A2:G2"/>
    <mergeCell ref="A3:G3"/>
    <mergeCell ref="A4:G4"/>
    <mergeCell ref="A6:G6"/>
    <mergeCell ref="A7:G7"/>
    <mergeCell ref="A8:G8"/>
    <mergeCell ref="A5:G5"/>
    <mergeCell ref="A9:G9"/>
    <mergeCell ref="C10:G10"/>
    <mergeCell ref="E11:G11"/>
    <mergeCell ref="A12:G12"/>
    <mergeCell ref="A10:B10"/>
    <mergeCell ref="A11:B11"/>
  </mergeCells>
  <printOptions horizontalCentered="1"/>
  <pageMargins left="0.5118110236220472" right="0.5118110236220472" top="0.3937007874015748" bottom="0.7874015748031497" header="0" footer="0"/>
  <pageSetup horizontalDpi="600" verticalDpi="600" orientation="portrait" paperSize="123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5"/>
  <cols>
    <col min="1" max="1" width="9.00390625" style="1" customWidth="1"/>
    <col min="2" max="2" width="6.421875" style="0" customWidth="1"/>
    <col min="3" max="3" width="32.7109375" style="1" customWidth="1"/>
    <col min="4" max="4" width="12.57421875" style="1" customWidth="1"/>
    <col min="5" max="6" width="10.140625" style="0" customWidth="1"/>
    <col min="7" max="7" width="7.00390625" style="0" customWidth="1"/>
  </cols>
  <sheetData>
    <row r="1" spans="1:7" ht="66.75" customHeight="1">
      <c r="A1" s="65" t="s">
        <v>53</v>
      </c>
      <c r="B1" s="66"/>
      <c r="C1" s="66"/>
      <c r="D1" s="66"/>
      <c r="E1" s="66"/>
      <c r="F1" s="66"/>
      <c r="G1" s="66"/>
    </row>
    <row r="2" spans="1:7" ht="15">
      <c r="A2" s="58" t="s">
        <v>57</v>
      </c>
      <c r="B2" s="58"/>
      <c r="C2" s="58"/>
      <c r="D2" s="9" t="s">
        <v>52</v>
      </c>
      <c r="E2" s="59">
        <f ca="1">TODAY()</f>
        <v>40820</v>
      </c>
      <c r="F2" s="59"/>
      <c r="G2" s="59"/>
    </row>
    <row r="3" spans="1:7" s="1" customFormat="1" ht="14.25">
      <c r="A3" s="67" t="s">
        <v>41</v>
      </c>
      <c r="B3" s="67"/>
      <c r="C3" s="67"/>
      <c r="D3" s="67"/>
      <c r="E3" s="67"/>
      <c r="F3" s="67"/>
      <c r="G3" s="67"/>
    </row>
    <row r="4" spans="1:7" s="1" customFormat="1" ht="20.25">
      <c r="A4" s="68" t="s">
        <v>42</v>
      </c>
      <c r="B4" s="68"/>
      <c r="C4" s="68"/>
      <c r="D4" s="68"/>
      <c r="E4" s="68"/>
      <c r="F4" s="68"/>
      <c r="G4" s="68"/>
    </row>
    <row r="5" spans="1:7" s="1" customFormat="1" ht="15.75">
      <c r="A5" s="69" t="s">
        <v>43</v>
      </c>
      <c r="B5" s="69"/>
      <c r="C5" s="69"/>
      <c r="D5" s="69"/>
      <c r="E5" s="69"/>
      <c r="F5" s="69"/>
      <c r="G5" s="69"/>
    </row>
    <row r="6" spans="1:7" s="1" customFormat="1" ht="40.5" customHeight="1">
      <c r="A6" s="31" t="s">
        <v>44</v>
      </c>
      <c r="B6" s="31"/>
      <c r="C6" s="31"/>
      <c r="D6" s="31"/>
      <c r="E6" s="31"/>
      <c r="F6" s="31"/>
      <c r="G6" s="31"/>
    </row>
    <row r="7" spans="1:7" s="1" customFormat="1" ht="15">
      <c r="A7" s="30" t="s">
        <v>51</v>
      </c>
      <c r="B7" s="30"/>
      <c r="C7" s="30"/>
      <c r="D7" s="30"/>
      <c r="E7" s="30"/>
      <c r="F7" s="30"/>
      <c r="G7" s="30"/>
    </row>
    <row r="8" spans="1:7" s="1" customFormat="1" ht="15">
      <c r="A8" s="31" t="s">
        <v>45</v>
      </c>
      <c r="B8" s="31"/>
      <c r="C8" s="31"/>
      <c r="D8" s="10" t="str">
        <f>'INSERIR NOTAS'!C11</f>
        <v>MU x</v>
      </c>
      <c r="E8" s="31" t="s">
        <v>46</v>
      </c>
      <c r="F8" s="31"/>
      <c r="G8" s="31"/>
    </row>
    <row r="9" spans="1:7" s="1" customFormat="1" ht="14.25">
      <c r="A9" s="31" t="s">
        <v>47</v>
      </c>
      <c r="B9" s="31"/>
      <c r="C9" s="31"/>
      <c r="D9" s="31"/>
      <c r="E9" s="31"/>
      <c r="F9" s="31"/>
      <c r="G9" s="31"/>
    </row>
    <row r="10" spans="1:7" s="1" customFormat="1" ht="14.25">
      <c r="A10" s="30"/>
      <c r="B10" s="30"/>
      <c r="C10" s="30"/>
      <c r="D10" s="30"/>
      <c r="E10" s="30"/>
      <c r="F10" s="30"/>
      <c r="G10" s="30"/>
    </row>
    <row r="11" spans="1:7" ht="14.25">
      <c r="A11" s="2"/>
      <c r="B11" s="16" t="s">
        <v>38</v>
      </c>
      <c r="C11" s="62" t="s">
        <v>1</v>
      </c>
      <c r="D11" s="63"/>
      <c r="E11" s="27" t="s">
        <v>29</v>
      </c>
      <c r="F11" s="17" t="s">
        <v>62</v>
      </c>
      <c r="G11" s="2"/>
    </row>
    <row r="12" spans="1:7" ht="14.25">
      <c r="A12" s="2"/>
      <c r="B12" s="14">
        <f>IF(ISBLANK('INSERIR NOTAS'!E14),"","2226")</f>
      </c>
      <c r="C12" s="64">
        <f>IF(ISBLANK('INSERIR NOTAS'!E14),"","Instrumento Auxiliar Piano I")</f>
      </c>
      <c r="D12" s="51"/>
      <c r="E12" s="28">
        <f>IF(ISBLANK('INSERIR NOTAS'!E14),"",'INSERIR NOTAS'!E14)</f>
      </c>
      <c r="F12" s="12">
        <f>IF(ISBLANK('INSERIR NOTAS'!G14),"",'INSERIR NOTAS'!G14)</f>
      </c>
      <c r="G12" s="2"/>
    </row>
    <row r="13" spans="1:7" ht="14.25">
      <c r="A13" s="2"/>
      <c r="B13" s="14">
        <f>IF(ISBLANK('INSERIR NOTAS'!E15),"","2227")</f>
      </c>
      <c r="C13" s="54">
        <f>IF(ISBLANK('INSERIR NOTAS'!E15),"","Percepção Musical I")</f>
      </c>
      <c r="D13" s="55"/>
      <c r="E13" s="28">
        <f>IF(ISBLANK('INSERIR NOTAS'!E15),"",'INSERIR NOTAS'!E15)</f>
      </c>
      <c r="F13" s="12">
        <f>IF(ISBLANK('INSERIR NOTAS'!G15),"",'INSERIR NOTAS'!G15)</f>
      </c>
      <c r="G13" s="2"/>
    </row>
    <row r="14" spans="1:7" ht="14.25">
      <c r="A14" s="2"/>
      <c r="B14" s="14">
        <f>IF(ISBLANK('INSERIR NOTAS'!E16),"","2228")</f>
      </c>
      <c r="C14" s="54">
        <f>IF(ISBLANK('INSERIR NOTAS'!E16),"","Histórica da Música I")</f>
      </c>
      <c r="D14" s="55"/>
      <c r="E14" s="28">
        <f>IF(ISBLANK('INSERIR NOTAS'!E16),"",'INSERIR NOTAS'!E16)</f>
      </c>
      <c r="F14" s="12">
        <f>IF(ISBLANK('INSERIR NOTAS'!G16),"",'INSERIR NOTAS'!G16)</f>
      </c>
      <c r="G14" s="2"/>
    </row>
    <row r="15" spans="1:7" ht="14.25">
      <c r="A15" s="2"/>
      <c r="B15" s="14">
        <f>IF(ISBLANK('INSERIR NOTAS'!E17),"","2226")</f>
      </c>
      <c r="C15" s="54">
        <f>IF(ISBLANK('INSERIR NOTAS'!E17),"","Técnica de Expressão Vocal")</f>
      </c>
      <c r="D15" s="55"/>
      <c r="E15" s="28">
        <f>IF(ISBLANK('INSERIR NOTAS'!E17),"",'INSERIR NOTAS'!E17)</f>
      </c>
      <c r="F15" s="12">
        <f>IF(ISBLANK('INSERIR NOTAS'!G17),"",'INSERIR NOTAS'!G17)</f>
      </c>
      <c r="G15" s="2"/>
    </row>
    <row r="16" spans="1:7" ht="14.25">
      <c r="A16" s="2"/>
      <c r="B16" s="14">
        <f>IF(ISBLANK('INSERIR NOTAS'!E18),"","2231")</f>
      </c>
      <c r="C16" s="54">
        <f>IF(ISBLANK('INSERIR NOTAS'!E18),"","Instrumento Auxiliar Piano II")</f>
      </c>
      <c r="D16" s="55"/>
      <c r="E16" s="28">
        <f>IF(ISBLANK('INSERIR NOTAS'!E18),"",'INSERIR NOTAS'!E18)</f>
      </c>
      <c r="F16" s="12">
        <f>IF(ISBLANK('INSERIR NOTAS'!G18),"",'INSERIR NOTAS'!G18)</f>
      </c>
      <c r="G16" s="2"/>
    </row>
    <row r="17" spans="1:7" ht="14.25">
      <c r="A17" s="2"/>
      <c r="B17" s="14">
        <f>IF(ISBLANK('INSERIR NOTAS'!E19),"","2229")</f>
      </c>
      <c r="C17" s="54">
        <f>IF(ISBLANK('INSERIR NOTAS'!E19),"","Harmonia e Análise I")</f>
      </c>
      <c r="D17" s="55"/>
      <c r="E17" s="28">
        <f>IF(ISBLANK('INSERIR NOTAS'!E19),"",'INSERIR NOTAS'!E19)</f>
      </c>
      <c r="F17" s="12">
        <f>IF(ISBLANK('INSERIR NOTAS'!G19),"",'INSERIR NOTAS'!G19)</f>
      </c>
      <c r="G17" s="2"/>
    </row>
    <row r="18" spans="1:7" ht="14.25">
      <c r="A18" s="2"/>
      <c r="B18" s="14">
        <f>IF(ISBLANK('INSERIR NOTAS'!E21),"","2234")</f>
      </c>
      <c r="C18" s="54">
        <f>IF(ISBLANK('INSERIR NOTAS'!E21),"","Prática de Conjunto I")</f>
      </c>
      <c r="D18" s="55"/>
      <c r="E18" s="28">
        <f>IF(ISBLANK('INSERIR NOTAS'!E20),"",'INSERIR NOTAS'!E20)</f>
      </c>
      <c r="F18" s="12">
        <f>IF(ISBLANK('INSERIR NOTAS'!G20),"",'INSERIR NOTAS'!G20)</f>
      </c>
      <c r="G18" s="2"/>
    </row>
    <row r="19" spans="1:7" ht="14.25">
      <c r="A19" s="2"/>
      <c r="B19" s="14">
        <f>IF(ISBLANK('INSERIR NOTAS'!E22),"","2241")</f>
      </c>
      <c r="C19" s="54">
        <f>IF(ISBLANK('INSERIR NOTAS'!E22),"","Harmonia e Análise II")</f>
      </c>
      <c r="D19" s="55"/>
      <c r="E19" s="28">
        <f>IF(ISBLANK('INSERIR NOTAS'!E21),"",'INSERIR NOTAS'!E21)</f>
      </c>
      <c r="F19" s="12">
        <f>IF(ISBLANK('INSERIR NOTAS'!G21),"",'INSERIR NOTAS'!G21)</f>
      </c>
      <c r="G19" s="2"/>
    </row>
    <row r="20" spans="1:7" ht="14.25">
      <c r="A20" s="2"/>
      <c r="B20" s="14">
        <f>IF(ISBLANK('INSERIR NOTAS'!E23),"","2237")</f>
      </c>
      <c r="C20" s="54">
        <f>IF(ISBLANK('INSERIR NOTAS'!E23),"","História da Música Brasileira")</f>
      </c>
      <c r="D20" s="55"/>
      <c r="E20" s="28">
        <f>IF(ISBLANK('INSERIR NOTAS'!E22),"",'INSERIR NOTAS'!E22)</f>
      </c>
      <c r="F20" s="12">
        <f>IF(ISBLANK('INSERIR NOTAS'!G22),"",'INSERIR NOTAS'!G22)</f>
      </c>
      <c r="G20" s="2"/>
    </row>
    <row r="21" spans="1:7" ht="14.25">
      <c r="A21" s="2"/>
      <c r="B21" s="14">
        <f>IF(ISBLANK('INSERIR NOTAS'!E26),"","2239")</f>
      </c>
      <c r="C21" s="54">
        <f>IF(ISBLANK('INSERIR NOTAS'!E26),"","Prática de Conjunto II")</f>
      </c>
      <c r="D21" s="55"/>
      <c r="E21" s="28">
        <f>IF(ISBLANK('INSERIR NOTAS'!E23),"",'INSERIR NOTAS'!E23)</f>
      </c>
      <c r="F21" s="12">
        <f>IF(ISBLANK('INSERIR NOTAS'!G23),"",'INSERIR NOTAS'!G23)</f>
      </c>
      <c r="G21" s="2"/>
    </row>
    <row r="22" spans="1:7" ht="14.25">
      <c r="A22" s="2"/>
      <c r="B22" s="14">
        <f>IF(ISBLANK('INSERIR NOTAS'!E27),"","2242")</f>
      </c>
      <c r="C22" s="54">
        <f>IF(ISBLANK('INSERIR NOTAS'!E27),"","Harmonia e Análise III")</f>
      </c>
      <c r="D22" s="55"/>
      <c r="E22" s="28">
        <f>IF(ISBLANK('INSERIR NOTAS'!E24),"",'INSERIR NOTAS'!E24)</f>
      </c>
      <c r="F22" s="12">
        <f>IF(ISBLANK('INSERIR NOTAS'!G24),"",'INSERIR NOTAS'!G24)</f>
      </c>
      <c r="G22" s="2"/>
    </row>
    <row r="23" spans="1:7" ht="14.25">
      <c r="A23" s="2"/>
      <c r="B23" s="14">
        <f>IF(ISBLANK('INSERIR NOTAS'!E29),"","2233")</f>
      </c>
      <c r="C23" s="54">
        <f>IF(ISBLANK('INSERIR NOTAS'!E29),"","Instrumento Auxiliar Violão I")</f>
      </c>
      <c r="D23" s="55"/>
      <c r="E23" s="28">
        <f>IF(ISBLANK('INSERIR NOTAS'!E25),"",'INSERIR NOTAS'!E25)</f>
      </c>
      <c r="F23" s="12">
        <f>IF(ISBLANK('INSERIR NOTAS'!G25),"",'INSERIR NOTAS'!G25)</f>
      </c>
      <c r="G23" s="2"/>
    </row>
    <row r="24" spans="1:7" ht="14.25">
      <c r="A24" s="2"/>
      <c r="B24" s="14">
        <f>IF(ISBLANK('INSERIR NOTAS'!E31),"","2243")</f>
      </c>
      <c r="C24" s="54">
        <f>IF(ISBLANK('INSERIR NOTAS'!E31),"","Prática de Conjunto III")</f>
      </c>
      <c r="D24" s="55"/>
      <c r="E24" s="28">
        <f>IF(ISBLANK('INSERIR NOTAS'!E26),"",'INSERIR NOTAS'!E26)</f>
      </c>
      <c r="F24" s="12">
        <f>IF(ISBLANK('INSERIR NOTAS'!G26),"",'INSERIR NOTAS'!G26)</f>
      </c>
      <c r="G24" s="2"/>
    </row>
    <row r="25" spans="1:7" ht="14.25">
      <c r="A25" s="2"/>
      <c r="B25" s="14">
        <f>IF(ISBLANK('INSERIR NOTAS'!E32),"","2244")</f>
      </c>
      <c r="C25" s="54">
        <f>IF(ISBLANK('INSERIR NOTAS'!E32),"","Prática Coral I")</f>
      </c>
      <c r="D25" s="55"/>
      <c r="E25" s="28">
        <f>IF(ISBLANK('INSERIR NOTAS'!E27),"",'INSERIR NOTAS'!E27)</f>
      </c>
      <c r="F25" s="12">
        <f>IF(ISBLANK('INSERIR NOTAS'!G27),"",'INSERIR NOTAS'!G27)</f>
      </c>
      <c r="G25" s="2"/>
    </row>
    <row r="26" spans="1:7" ht="14.25">
      <c r="A26" s="2"/>
      <c r="B26" s="14">
        <f>IF(ISBLANK('INSERIR NOTAS'!E34),"","2238")</f>
      </c>
      <c r="C26" s="54">
        <f>IF(ISBLANK('INSERIR NOTAS'!E34),"","Instrumento Auxiliar Violão II")</f>
      </c>
      <c r="D26" s="55"/>
      <c r="E26" s="28">
        <f>IF(ISBLANK('INSERIR NOTAS'!E28),"",'INSERIR NOTAS'!E28)</f>
      </c>
      <c r="F26" s="12">
        <f>IF(ISBLANK('INSERIR NOTAS'!G28),"",'INSERIR NOTAS'!G28)</f>
      </c>
      <c r="G26" s="2"/>
    </row>
    <row r="27" spans="1:7" ht="14.25">
      <c r="A27" s="2"/>
      <c r="B27" s="14">
        <f>IF(ISBLANK('INSERIR NOTAS'!E35),"","2248")</f>
      </c>
      <c r="C27" s="54">
        <f>IF(ISBLANK('INSERIR NOTAS'!E35),"","Prática Coral II")</f>
      </c>
      <c r="D27" s="55"/>
      <c r="E27" s="28">
        <f>IF(ISBLANK('INSERIR NOTAS'!E29),"",'INSERIR NOTAS'!E29)</f>
      </c>
      <c r="F27" s="12">
        <f>IF(ISBLANK('INSERIR NOTAS'!G29),"",'INSERIR NOTAS'!G29)</f>
      </c>
      <c r="G27" s="2"/>
    </row>
    <row r="28" spans="1:7" ht="14.25">
      <c r="A28" s="2"/>
      <c r="B28" s="14">
        <f>IF(ISBLANK('INSERIR NOTAS'!E36),"","2245")</f>
      </c>
      <c r="C28" s="54">
        <f>IF(ISBLANK('INSERIR NOTAS'!E36),"","Harmonia Aplicada")</f>
      </c>
      <c r="D28" s="55"/>
      <c r="E28" s="28">
        <f>IF(ISBLANK('INSERIR NOTAS'!E30),"",'INSERIR NOTAS'!E30)</f>
      </c>
      <c r="F28" s="12">
        <f>IF(ISBLANK('INSERIR NOTAS'!G30),"",'INSERIR NOTAS'!G30)</f>
      </c>
      <c r="G28" s="2"/>
    </row>
    <row r="29" spans="1:7" ht="14.25">
      <c r="A29" s="2"/>
      <c r="B29" s="14">
        <f>IF(ISBLANK('INSERIR NOTAS'!E38),"","2246")</f>
      </c>
      <c r="C29" s="54">
        <f>IF(ISBLANK('INSERIR NOTAS'!E38),"","Estágio Supervisionado II")</f>
      </c>
      <c r="D29" s="55"/>
      <c r="E29" s="28">
        <f>IF(ISBLANK('INSERIR NOTAS'!E31),"",'INSERIR NOTAS'!E31)</f>
      </c>
      <c r="F29" s="12">
        <f>IF(ISBLANK('INSERIR NOTAS'!G31),"",'INSERIR NOTAS'!G31)</f>
      </c>
      <c r="G29" s="2"/>
    </row>
    <row r="30" spans="1:7" ht="14.25">
      <c r="A30" s="2"/>
      <c r="B30" s="15">
        <f>IF(F30="","","2252")</f>
      </c>
      <c r="C30" s="56">
        <f>IF(F30="","","Atividades Complementares")</f>
      </c>
      <c r="D30" s="57"/>
      <c r="E30" s="29">
        <f>IF(SUM('INSERIR NOTAS'!F20,'INSERIR NOTAS'!F24,'INSERIR NOTAS'!F25,'INSERIR NOTAS'!F28,'INSERIR NOTAS'!F30,'INSERIR NOTAS'!F33,'INSERIR NOTAS'!F37,'INSERIR NOTAS'!F39,'INSERIR NOTAS'!F40,'INSERIR NOTAS'!F41)=0,"",SUM('INSERIR NOTAS'!F20,'INSERIR NOTAS'!F24,'INSERIR NOTAS'!F25,'INSERIR NOTAS'!F28,'INSERIR NOTAS'!F30,'INSERIR NOTAS'!F33,'INSERIR NOTAS'!F37,'INSERIR NOTAS'!F39,'INSERIR NOTAS'!F40,'INSERIR NOTAS'!F41))</f>
      </c>
      <c r="F30" s="13">
        <f>IF(E30="","","-")</f>
      </c>
      <c r="G30" s="2"/>
    </row>
    <row r="31" spans="1:7" ht="14.25">
      <c r="A31" s="60" t="s">
        <v>48</v>
      </c>
      <c r="B31" s="60"/>
      <c r="C31" s="60"/>
      <c r="D31" s="60"/>
      <c r="E31" s="60"/>
      <c r="F31" s="60"/>
      <c r="G31" s="60"/>
    </row>
    <row r="32" spans="1:7" ht="29.25" customHeight="1">
      <c r="A32" s="31" t="s">
        <v>49</v>
      </c>
      <c r="B32" s="31"/>
      <c r="C32" s="31"/>
      <c r="D32" s="31"/>
      <c r="E32" s="31"/>
      <c r="F32" s="31"/>
      <c r="G32" s="31"/>
    </row>
    <row r="33" spans="1:7" ht="67.5" customHeight="1">
      <c r="A33" s="61" t="s">
        <v>50</v>
      </c>
      <c r="B33" s="30"/>
      <c r="C33" s="30"/>
      <c r="D33" s="30"/>
      <c r="E33" s="30"/>
      <c r="F33" s="30"/>
      <c r="G33" s="30"/>
    </row>
  </sheetData>
  <sheetProtection password="D89D" sheet="1" objects="1" scenarios="1"/>
  <mergeCells count="35">
    <mergeCell ref="C12:D12"/>
    <mergeCell ref="C13:D13"/>
    <mergeCell ref="A1:G1"/>
    <mergeCell ref="A8:C8"/>
    <mergeCell ref="E8:G8"/>
    <mergeCell ref="A9:G9"/>
    <mergeCell ref="A3:G3"/>
    <mergeCell ref="A4:G4"/>
    <mergeCell ref="A5:G5"/>
    <mergeCell ref="A6:G6"/>
    <mergeCell ref="A2:C2"/>
    <mergeCell ref="E2:G2"/>
    <mergeCell ref="A31:G31"/>
    <mergeCell ref="A32:G32"/>
    <mergeCell ref="A33:G33"/>
    <mergeCell ref="C20:D20"/>
    <mergeCell ref="C21:D21"/>
    <mergeCell ref="A7:G7"/>
    <mergeCell ref="A10:G10"/>
    <mergeCell ref="C11:D11"/>
    <mergeCell ref="C14:D14"/>
    <mergeCell ref="C15:D15"/>
    <mergeCell ref="C16:D16"/>
    <mergeCell ref="C17:D17"/>
    <mergeCell ref="C18:D18"/>
    <mergeCell ref="C19:D19"/>
    <mergeCell ref="C28:D28"/>
    <mergeCell ref="C29:D29"/>
    <mergeCell ref="C30:D30"/>
    <mergeCell ref="C22:D22"/>
    <mergeCell ref="C23:D23"/>
    <mergeCell ref="C24:D24"/>
    <mergeCell ref="C25:D25"/>
    <mergeCell ref="C26:D26"/>
    <mergeCell ref="C27:D27"/>
  </mergeCells>
  <printOptions horizontalCentered="1"/>
  <pageMargins left="0.5118110236220472" right="0.5118110236220472" top="0.3937007874015748" bottom="0.7874015748031497" header="0" footer="0"/>
  <pageSetup fitToHeight="1" fitToWidth="1" horizontalDpi="600" verticalDpi="600" orientation="portrait" paperSize="123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2.7109375" style="1" customWidth="1"/>
    <col min="4" max="4" width="12.57421875" style="1" customWidth="1"/>
    <col min="5" max="5" width="10.140625" style="1" customWidth="1"/>
    <col min="6" max="6" width="17.140625" style="1" customWidth="1"/>
    <col min="7" max="16384" width="9.00390625" style="1" customWidth="1"/>
  </cols>
  <sheetData>
    <row r="1" spans="1:6" ht="66.75" customHeight="1">
      <c r="A1" s="65" t="s">
        <v>53</v>
      </c>
      <c r="B1" s="66"/>
      <c r="C1" s="66"/>
      <c r="D1" s="66"/>
      <c r="E1" s="66"/>
      <c r="F1" s="66"/>
    </row>
    <row r="2" spans="1:6" ht="15">
      <c r="A2" s="58" t="s">
        <v>57</v>
      </c>
      <c r="B2" s="58"/>
      <c r="C2" s="58"/>
      <c r="D2" s="9" t="s">
        <v>52</v>
      </c>
      <c r="E2" s="59">
        <f ca="1">TODAY()</f>
        <v>40820</v>
      </c>
      <c r="F2" s="59"/>
    </row>
    <row r="3" spans="1:6" ht="14.25">
      <c r="A3" s="67" t="s">
        <v>41</v>
      </c>
      <c r="B3" s="67"/>
      <c r="C3" s="67"/>
      <c r="D3" s="67"/>
      <c r="E3" s="67"/>
      <c r="F3" s="67"/>
    </row>
    <row r="4" spans="1:6" ht="20.25">
      <c r="A4" s="68" t="s">
        <v>42</v>
      </c>
      <c r="B4" s="68"/>
      <c r="C4" s="68"/>
      <c r="D4" s="68"/>
      <c r="E4" s="68"/>
      <c r="F4" s="68"/>
    </row>
    <row r="5" spans="1:6" ht="15.75">
      <c r="A5" s="69" t="s">
        <v>43</v>
      </c>
      <c r="B5" s="69"/>
      <c r="C5" s="69"/>
      <c r="D5" s="69"/>
      <c r="E5" s="69"/>
      <c r="F5" s="69"/>
    </row>
    <row r="6" spans="1:6" ht="40.5" customHeight="1">
      <c r="A6" s="31" t="s">
        <v>44</v>
      </c>
      <c r="B6" s="31"/>
      <c r="C6" s="31"/>
      <c r="D6" s="31"/>
      <c r="E6" s="31"/>
      <c r="F6" s="31"/>
    </row>
    <row r="7" spans="1:6" ht="15">
      <c r="A7" s="30" t="s">
        <v>55</v>
      </c>
      <c r="B7" s="30"/>
      <c r="C7" s="30"/>
      <c r="D7" s="30"/>
      <c r="E7" s="30"/>
      <c r="F7" s="30"/>
    </row>
    <row r="8" spans="1:6" ht="15">
      <c r="A8" s="31" t="s">
        <v>45</v>
      </c>
      <c r="B8" s="31"/>
      <c r="C8" s="31"/>
      <c r="D8" s="10" t="str">
        <f>'INSERIR NOTAS'!C11</f>
        <v>MU x</v>
      </c>
      <c r="E8" s="31" t="s">
        <v>46</v>
      </c>
      <c r="F8" s="31"/>
    </row>
    <row r="9" spans="1:6" ht="14.25">
      <c r="A9" s="31" t="s">
        <v>47</v>
      </c>
      <c r="B9" s="31"/>
      <c r="C9" s="31"/>
      <c r="D9" s="31"/>
      <c r="E9" s="31"/>
      <c r="F9" s="31"/>
    </row>
    <row r="10" spans="1:6" ht="14.25">
      <c r="A10" s="30"/>
      <c r="B10" s="30"/>
      <c r="C10" s="30"/>
      <c r="D10" s="30"/>
      <c r="E10" s="30"/>
      <c r="F10" s="30"/>
    </row>
    <row r="11" spans="1:6" ht="14.25">
      <c r="A11" s="2"/>
      <c r="B11" s="76" t="s">
        <v>38</v>
      </c>
      <c r="C11" s="62" t="s">
        <v>1</v>
      </c>
      <c r="D11" s="72"/>
      <c r="E11" s="17" t="s">
        <v>62</v>
      </c>
      <c r="F11" s="2"/>
    </row>
    <row r="12" spans="1:6" ht="14.25">
      <c r="A12" s="2"/>
      <c r="B12" s="77">
        <f>IF(ISBLANK('INSERIR NOTAS'!E14),"","5739")</f>
      </c>
      <c r="C12" s="64">
        <f>IF(ISBLANK('INSERIR NOTAS'!E14),"","Instrumento Auxiliar Piano I")</f>
      </c>
      <c r="D12" s="73"/>
      <c r="E12" s="71">
        <f>IF(ISBLANK('INSERIR NOTAS'!G14),"",'INSERIR NOTAS'!G14)</f>
      </c>
      <c r="F12" s="2"/>
    </row>
    <row r="13" spans="1:6" ht="14.25">
      <c r="A13" s="2"/>
      <c r="B13" s="77">
        <f>IF(ISBLANK('INSERIR NOTAS'!E15),"","5740")</f>
      </c>
      <c r="C13" s="54">
        <f>IF(ISBLANK('INSERIR NOTAS'!E15),"","Percepção e Estruturação Musical")</f>
      </c>
      <c r="D13" s="74"/>
      <c r="E13" s="12">
        <f>IF(ISBLANK('INSERIR NOTAS'!G15),"",'INSERIR NOTAS'!G15)</f>
      </c>
      <c r="F13" s="2"/>
    </row>
    <row r="14" spans="1:6" ht="14.25">
      <c r="A14" s="2"/>
      <c r="B14" s="77">
        <f>IF(ISBLANK('INSERIR NOTAS'!E16),"","5741")</f>
      </c>
      <c r="C14" s="54">
        <f>IF(ISBLANK('INSERIR NOTAS'!E16),"","História da Música")</f>
      </c>
      <c r="D14" s="74"/>
      <c r="E14" s="12">
        <f>IF(ISBLANK('INSERIR NOTAS'!G16),"",'INSERIR NOTAS'!G16)</f>
      </c>
      <c r="F14" s="2"/>
    </row>
    <row r="15" spans="1:6" ht="14.25">
      <c r="A15" s="2"/>
      <c r="B15" s="77">
        <f>IF(ISBLANK('INSERIR NOTAS'!E17),"","5748")</f>
      </c>
      <c r="C15" s="54">
        <f>IF(ISBLANK('INSERIR NOTAS'!E17),"","Técnica de Expressão Vocal")</f>
      </c>
      <c r="D15" s="74"/>
      <c r="E15" s="12">
        <f>IF(ISBLANK('INSERIR NOTAS'!G17),"",'INSERIR NOTAS'!G17)</f>
      </c>
      <c r="F15" s="2"/>
    </row>
    <row r="16" spans="1:6" ht="14.25">
      <c r="A16" s="2"/>
      <c r="B16" s="77">
        <f>IF(ISBLANK('INSERIR NOTAS'!E18),"","5746")</f>
      </c>
      <c r="C16" s="54">
        <f>IF(ISBLANK('INSERIR NOTAS'!E18),"","Instrumento Auxiliar Piano II")</f>
      </c>
      <c r="D16" s="74"/>
      <c r="E16" s="12">
        <f>IF(ISBLANK('INSERIR NOTAS'!G18),"",'INSERIR NOTAS'!G18)</f>
      </c>
      <c r="F16" s="2"/>
    </row>
    <row r="17" spans="1:6" ht="14.25">
      <c r="A17" s="2"/>
      <c r="B17" s="77">
        <f>IF(ISBLANK('INSERIR NOTAS'!E19),"","5747")</f>
      </c>
      <c r="C17" s="54">
        <f>IF(ISBLANK('INSERIR NOTAS'!E19),"","Harmonia Tradicional I")</f>
      </c>
      <c r="D17" s="74"/>
      <c r="E17" s="12">
        <f>IF(ISBLANK('INSERIR NOTAS'!G19),"",'INSERIR NOTAS'!G19)</f>
      </c>
      <c r="F17" s="2"/>
    </row>
    <row r="18" spans="1:6" ht="14.25">
      <c r="A18" s="2"/>
      <c r="B18" s="77">
        <f>IF(ISBLANK('INSERIR NOTAS'!E20),"","5752")</f>
      </c>
      <c r="C18" s="54">
        <f>IF(ISBLANK('INSERIR NOTAS'!E20),"","Instrumento Auxiliar Piano III")</f>
      </c>
      <c r="D18" s="74"/>
      <c r="E18" s="12">
        <f>IF(ISBLANK('INSERIR NOTAS'!G20),"",'INSERIR NOTAS'!G20)</f>
      </c>
      <c r="F18" s="2"/>
    </row>
    <row r="19" spans="1:6" ht="14.25">
      <c r="A19" s="2"/>
      <c r="B19" s="77">
        <f>IF(ISBLANK('INSERIR NOTAS'!E21),"","5753")</f>
      </c>
      <c r="C19" s="54">
        <f>IF(ISBLANK('INSERIR NOTAS'!E21),"","Prática de Conjunto I")</f>
      </c>
      <c r="D19" s="74"/>
      <c r="E19" s="12">
        <f>IF(ISBLANK('INSERIR NOTAS'!G21),"",'INSERIR NOTAS'!G21)</f>
      </c>
      <c r="F19" s="2"/>
    </row>
    <row r="20" spans="1:6" ht="14.25">
      <c r="A20" s="2"/>
      <c r="B20" s="77">
        <f>IF(ISBLANK('INSERIR NOTAS'!E22),"","5754")</f>
      </c>
      <c r="C20" s="54">
        <f>IF(ISBLANK('INSERIR NOTAS'!E22),"","Harmonia Tradicional II")</f>
      </c>
      <c r="D20" s="74"/>
      <c r="E20" s="12">
        <f>IF(ISBLANK('INSERIR NOTAS'!G22),"",'INSERIR NOTAS'!G22)</f>
      </c>
      <c r="F20" s="2"/>
    </row>
    <row r="21" spans="1:6" ht="14.25">
      <c r="A21" s="2"/>
      <c r="B21" s="77">
        <f>IF(ISBLANK('INSERIR NOTAS'!E23),"","5756")</f>
      </c>
      <c r="C21" s="54">
        <f>IF(ISBLANK('INSERIR NOTAS'!E23),"","História da Música Brasileira")</f>
      </c>
      <c r="D21" s="74"/>
      <c r="E21" s="12">
        <f>IF(ISBLANK('INSERIR NOTAS'!G23),"",'INSERIR NOTAS'!G23)</f>
      </c>
      <c r="F21" s="2"/>
    </row>
    <row r="22" spans="1:6" ht="14.25">
      <c r="A22" s="2"/>
      <c r="B22" s="77">
        <f>IF(ISBLANK('INSERIR NOTAS'!E24),"","5758")</f>
      </c>
      <c r="C22" s="54">
        <f>IF(ISBLANK('INSERIR NOTAS'!E24),"","Diagnóstico da Comunidade Educacional")</f>
      </c>
      <c r="D22" s="74"/>
      <c r="E22" s="12">
        <f>IF(ISBLANK('INSERIR NOTAS'!G24),"",'INSERIR NOTAS'!G24)</f>
      </c>
      <c r="F22" s="2"/>
    </row>
    <row r="23" spans="1:6" ht="14.25">
      <c r="A23" s="2"/>
      <c r="B23" s="77">
        <f>IF(ISBLANK('INSERIR NOTAS'!E25),"","5759")</f>
      </c>
      <c r="C23" s="54">
        <f>IF(ISBLANK('INSERIR NOTAS'!E25),"","Instrumento Auxiliar Piano IV")</f>
      </c>
      <c r="D23" s="74"/>
      <c r="E23" s="12">
        <f>IF(ISBLANK('INSERIR NOTAS'!G25),"",'INSERIR NOTAS'!G25)</f>
      </c>
      <c r="F23" s="2"/>
    </row>
    <row r="24" spans="1:6" ht="14.25">
      <c r="A24" s="2"/>
      <c r="B24" s="77">
        <f>IF(ISBLANK('INSERIR NOTAS'!E26),"","5760")</f>
      </c>
      <c r="C24" s="54">
        <f>IF(ISBLANK('INSERIR NOTAS'!E26),"","Prática de Conjunto II")</f>
      </c>
      <c r="D24" s="74"/>
      <c r="E24" s="12">
        <f>IF(ISBLANK('INSERIR NOTAS'!G26),"",'INSERIR NOTAS'!G26)</f>
      </c>
      <c r="F24" s="2"/>
    </row>
    <row r="25" spans="1:6" ht="14.25">
      <c r="A25" s="2"/>
      <c r="B25" s="77">
        <f>IF(ISBLANK('INSERIR NOTAS'!E27),"","5761")</f>
      </c>
      <c r="C25" s="54">
        <f>IF(ISBLANK('INSERIR NOTAS'!E27),"","Harmonia Tradicional III")</f>
      </c>
      <c r="D25" s="74"/>
      <c r="E25" s="12">
        <f>IF(ISBLANK('INSERIR NOTAS'!G27),"",'INSERIR NOTAS'!G27)</f>
      </c>
      <c r="F25" s="2"/>
    </row>
    <row r="26" spans="1:6" ht="14.25">
      <c r="A26" s="2"/>
      <c r="B26" s="77">
        <f>IF(ISBLANK('INSERIR NOTAS'!E28),"","5764")</f>
      </c>
      <c r="C26" s="54">
        <f>IF(ISBLANK('INSERIR NOTAS'!E28),"","Organização do Trabalho Pedagógico")</f>
      </c>
      <c r="D26" s="74"/>
      <c r="E26" s="12">
        <f>IF(ISBLANK('INSERIR NOTAS'!G28),"",'INSERIR NOTAS'!G28)</f>
      </c>
      <c r="F26" s="2"/>
    </row>
    <row r="27" spans="1:6" ht="14.25">
      <c r="A27" s="2"/>
      <c r="B27" s="77">
        <f>IF(ISBLANK('INSERIR NOTAS'!E29),"","5765")</f>
      </c>
      <c r="C27" s="54">
        <f>IF(ISBLANK('INSERIR NOTAS'!E29),"","Instrumento Auxiliar Violão I")</f>
      </c>
      <c r="D27" s="74"/>
      <c r="E27" s="12">
        <f>IF(ISBLANK('INSERIR NOTAS'!G29),"",'INSERIR NOTAS'!G29)</f>
      </c>
      <c r="F27" s="2"/>
    </row>
    <row r="28" spans="1:6" ht="14.25">
      <c r="A28" s="2"/>
      <c r="B28" s="77">
        <f>IF(ISBLANK('INSERIR NOTAS'!E30),"","5766")</f>
      </c>
      <c r="C28" s="54">
        <f>IF(ISBLANK('INSERIR NOTAS'!E30),"","Contraponto")</f>
      </c>
      <c r="D28" s="74"/>
      <c r="E28" s="12">
        <f>IF(ISBLANK('INSERIR NOTAS'!G30),"",'INSERIR NOTAS'!G30)</f>
      </c>
      <c r="F28" s="2"/>
    </row>
    <row r="29" spans="1:6" ht="14.25">
      <c r="A29" s="2"/>
      <c r="B29" s="77">
        <f>IF(ISBLANK('INSERIR NOTAS'!E31),"","5767")</f>
      </c>
      <c r="C29" s="54">
        <f>IF(ISBLANK('INSERIR NOTAS'!E31),"","Prática de Conjunto III")</f>
      </c>
      <c r="D29" s="74"/>
      <c r="E29" s="12">
        <f>IF(ISBLANK('INSERIR NOTAS'!G31),"",'INSERIR NOTAS'!G31)</f>
      </c>
      <c r="F29" s="2"/>
    </row>
    <row r="30" spans="1:6" ht="14.25">
      <c r="A30" s="2"/>
      <c r="B30" s="77">
        <f>IF(ISBLANK('INSERIR NOTAS'!E32),"","5769")</f>
      </c>
      <c r="C30" s="54">
        <f>IF(ISBLANK('INSERIR NOTAS'!E32),"","Canto Coral I")</f>
      </c>
      <c r="D30" s="74"/>
      <c r="E30" s="12">
        <f>IF(ISBLANK('INSERIR NOTAS'!G32),"",'INSERIR NOTAS'!G32)</f>
      </c>
      <c r="F30" s="2"/>
    </row>
    <row r="31" spans="1:6" ht="14.25">
      <c r="A31" s="2"/>
      <c r="B31" s="77">
        <f>IF(ISBLANK('INSERIR NOTAS'!E33),"","5770")</f>
      </c>
      <c r="C31" s="54">
        <f>IF(ISBLANK('INSERIR NOTAS'!E33),"","Aproximação com a Prática")</f>
      </c>
      <c r="D31" s="74"/>
      <c r="E31" s="12">
        <f>IF(ISBLANK('INSERIR NOTAS'!G33),"",'INSERIR NOTAS'!G33)</f>
      </c>
      <c r="F31" s="2"/>
    </row>
    <row r="32" spans="1:6" ht="14.25">
      <c r="A32" s="2"/>
      <c r="B32" s="77">
        <f>IF(ISBLANK('INSERIR NOTAS'!E34),"","5772")</f>
      </c>
      <c r="C32" s="54">
        <f>IF(ISBLANK('INSERIR NOTAS'!E34),"","Instrumento Auxiliar Violão II")</f>
      </c>
      <c r="D32" s="74"/>
      <c r="E32" s="12">
        <f>IF(ISBLANK('INSERIR NOTAS'!G34),"",'INSERIR NOTAS'!G34)</f>
      </c>
      <c r="F32" s="2"/>
    </row>
    <row r="33" spans="1:6" ht="14.25">
      <c r="A33" s="2"/>
      <c r="B33" s="77">
        <f>IF(ISBLANK('INSERIR NOTAS'!E35),"","5773")</f>
      </c>
      <c r="C33" s="54">
        <f>IF(ISBLANK('INSERIR NOTAS'!E35),"","Canto Coral II")</f>
      </c>
      <c r="D33" s="74"/>
      <c r="E33" s="12">
        <f>IF(ISBLANK('INSERIR NOTAS'!G35),"",'INSERIR NOTAS'!G35)</f>
      </c>
      <c r="F33" s="2"/>
    </row>
    <row r="34" spans="1:6" ht="14.25">
      <c r="A34" s="2"/>
      <c r="B34" s="77">
        <f>IF(ISBLANK('INSERIR NOTAS'!E36),"","5774")</f>
      </c>
      <c r="C34" s="54">
        <f>IF(ISBLANK('INSERIR NOTAS'!E36),"","Harmonia Popular Contemporânea")</f>
      </c>
      <c r="D34" s="74"/>
      <c r="E34" s="12">
        <f>IF(ISBLANK('INSERIR NOTAS'!G36),"",'INSERIR NOTAS'!G36)</f>
      </c>
      <c r="F34" s="2"/>
    </row>
    <row r="35" spans="1:6" ht="14.25">
      <c r="A35" s="2"/>
      <c r="B35" s="77">
        <f>IF(ISBLANK('INSERIR NOTAS'!E37),"","5776")</f>
      </c>
      <c r="C35" s="54">
        <f>IF(ISBLANK('INSERIR NOTAS'!E37),"","Intervenção na Realidade Educacional")</f>
      </c>
      <c r="D35" s="74"/>
      <c r="E35" s="12">
        <f>IF(ISBLANK('INSERIR NOTAS'!G37),"",'INSERIR NOTAS'!G37)</f>
      </c>
      <c r="F35" s="2"/>
    </row>
    <row r="36" spans="1:6" ht="14.25">
      <c r="A36" s="2"/>
      <c r="B36" s="77">
        <f>IF(ISBLANK('INSERIR NOTAS'!E38),"","5777")</f>
      </c>
      <c r="C36" s="54">
        <f>IF(ISBLANK('INSERIR NOTAS'!E38),"","Estágio Supervisionado II")</f>
      </c>
      <c r="D36" s="74"/>
      <c r="E36" s="12">
        <f>IF(ISBLANK('INSERIR NOTAS'!G38),"",'INSERIR NOTAS'!G38)</f>
      </c>
      <c r="F36" s="2"/>
    </row>
    <row r="37" spans="1:6" ht="14.25">
      <c r="A37" s="2"/>
      <c r="B37" s="77">
        <f>IF(ISBLANK('INSERIR NOTAS'!E39),"","5780")</f>
      </c>
      <c r="C37" s="54">
        <f>IF(ISBLANK('INSERIR NOTAS'!E39),"","Expressão e Comunicação Musical")</f>
      </c>
      <c r="D37" s="74"/>
      <c r="E37" s="12">
        <f>IF(ISBLANK('INSERIR NOTAS'!G39),"",'INSERIR NOTAS'!G39)</f>
      </c>
      <c r="F37" s="2"/>
    </row>
    <row r="38" spans="1:6" ht="14.25">
      <c r="A38" s="2"/>
      <c r="B38" s="77">
        <f>IF(ISBLANK('INSERIR NOTAS'!E40),"","5781")</f>
      </c>
      <c r="C38" s="54">
        <f>IF(ISBLANK('INSERIR NOTAS'!E40),"","Análise Musical")</f>
      </c>
      <c r="D38" s="74"/>
      <c r="E38" s="12">
        <f>IF(ISBLANK('INSERIR NOTAS'!G40),"",'INSERIR NOTAS'!G40)</f>
      </c>
      <c r="F38" s="2"/>
    </row>
    <row r="39" spans="1:6" ht="14.25">
      <c r="A39" s="2"/>
      <c r="B39" s="78">
        <f>IF(ISBLANK('INSERIR NOTAS'!E41),"","5778")</f>
      </c>
      <c r="C39" s="70">
        <f>IF(ISBLANK('INSERIR NOTAS'!E41),"","Tecnologia Informática Aplicada à Música")</f>
      </c>
      <c r="D39" s="75"/>
      <c r="E39" s="13">
        <f>IF(ISBLANK('INSERIR NOTAS'!G41),"",'INSERIR NOTAS'!G41)</f>
      </c>
      <c r="F39" s="2"/>
    </row>
    <row r="40" spans="1:6" ht="14.25">
      <c r="A40" s="60" t="s">
        <v>63</v>
      </c>
      <c r="B40" s="60"/>
      <c r="C40" s="60"/>
      <c r="D40" s="60"/>
      <c r="E40" s="60"/>
      <c r="F40" s="60"/>
    </row>
    <row r="41" spans="1:6" ht="29.25" customHeight="1">
      <c r="A41" s="31" t="s">
        <v>49</v>
      </c>
      <c r="B41" s="31"/>
      <c r="C41" s="31"/>
      <c r="D41" s="31"/>
      <c r="E41" s="31"/>
      <c r="F41" s="31"/>
    </row>
    <row r="42" spans="1:6" ht="67.5" customHeight="1">
      <c r="A42" s="61" t="s">
        <v>50</v>
      </c>
      <c r="B42" s="30"/>
      <c r="C42" s="30"/>
      <c r="D42" s="30"/>
      <c r="E42" s="30"/>
      <c r="F42" s="30"/>
    </row>
  </sheetData>
  <sheetProtection password="D89D" sheet="1" objects="1" scenarios="1"/>
  <mergeCells count="44">
    <mergeCell ref="C38:D38"/>
    <mergeCell ref="C39:D39"/>
    <mergeCell ref="C11:D11"/>
    <mergeCell ref="C32:D32"/>
    <mergeCell ref="C33:D33"/>
    <mergeCell ref="C34:D34"/>
    <mergeCell ref="C35:D35"/>
    <mergeCell ref="C36:D36"/>
    <mergeCell ref="C37:D3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:F1"/>
    <mergeCell ref="A2:C2"/>
    <mergeCell ref="E2:F2"/>
    <mergeCell ref="A3:F3"/>
    <mergeCell ref="A4:F4"/>
    <mergeCell ref="A5:F5"/>
    <mergeCell ref="A6:F6"/>
    <mergeCell ref="A7:F7"/>
    <mergeCell ref="A8:C8"/>
    <mergeCell ref="E8:F8"/>
    <mergeCell ref="A9:F9"/>
    <mergeCell ref="A10:F10"/>
    <mergeCell ref="C12:D12"/>
    <mergeCell ref="C13:D13"/>
    <mergeCell ref="C14:D14"/>
    <mergeCell ref="C15:D15"/>
    <mergeCell ref="A40:F40"/>
    <mergeCell ref="A41:F41"/>
    <mergeCell ref="A42:F42"/>
    <mergeCell ref="C28:D28"/>
    <mergeCell ref="C29:D29"/>
    <mergeCell ref="C30:D30"/>
    <mergeCell ref="C31:D31"/>
  </mergeCells>
  <printOptions horizontalCentered="1"/>
  <pageMargins left="0.5118110236220472" right="0.5118110236220472" top="0.3937007874015748" bottom="0.7874015748031497" header="0" footer="0"/>
  <pageSetup fitToHeight="1" fitToWidth="1" horizontalDpi="600" verticalDpi="600" orientation="portrait" paperSize="123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lipe333</cp:lastModifiedBy>
  <cp:lastPrinted>2011-04-09T15:48:31Z</cp:lastPrinted>
  <dcterms:created xsi:type="dcterms:W3CDTF">2011-04-08T18:36:40Z</dcterms:created>
  <dcterms:modified xsi:type="dcterms:W3CDTF">2011-10-05T02:12:12Z</dcterms:modified>
  <cp:category/>
  <cp:version/>
  <cp:contentType/>
  <cp:contentStatus/>
</cp:coreProperties>
</file>